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xr:revisionPtr revIDLastSave="0" documentId="13_ncr:1_{6EB178A7-74A5-4AA0-B3B8-24E7660AF450}" xr6:coauthVersionLast="46" xr6:coauthVersionMax="46" xr10:uidLastSave="{00000000-0000-0000-0000-000000000000}"/>
  <bookViews>
    <workbookView xWindow="0" yWindow="16080" windowWidth="29040" windowHeight="15840" tabRatio="769" xr2:uid="{F750625B-4BEB-4DE1-A9E0-88E3C2AB6E58}"/>
  </bookViews>
  <sheets>
    <sheet name="How to use this tool" sheetId="1" r:id="rId1"/>
    <sheet name="Governance" sheetId="2" r:id="rId2"/>
    <sheet name="Governance-EL" sheetId="5" r:id="rId3"/>
    <sheet name="Governance-TL" sheetId="8" r:id="rId4"/>
    <sheet name="Partnering" sheetId="3" r:id="rId5"/>
    <sheet name="Partnering-EL" sheetId="6" r:id="rId6"/>
    <sheet name="Partnering-TL" sheetId="9" r:id="rId7"/>
    <sheet name="Clinical safety" sheetId="4" r:id="rId8"/>
    <sheet name="Clinical safety-EL" sheetId="7" r:id="rId9"/>
    <sheet name="Clinical safety-TL" sheetId="10" r:id="rId10"/>
    <sheet name="Reference sheet" sheetId="11" state="hidden" r:id="rId11"/>
    <sheet name="Overview of progress" sheetId="12" r:id="rId12"/>
  </sheets>
  <definedNames>
    <definedName name="_xlnm._FilterDatabase" localSheetId="8" hidden="1">'Clinical safety-EL'!$B$5:$D$8</definedName>
    <definedName name="_xlnm._FilterDatabase" localSheetId="1" hidden="1">Governance!$A$3:$K$47</definedName>
    <definedName name="_xlnm._FilterDatabase" localSheetId="2" hidden="1">'Governance-EL'!$B$5:$D$149</definedName>
    <definedName name="_xlnm._FilterDatabase" localSheetId="3" hidden="1">'Governance-TL'!$B$5:$F$149</definedName>
    <definedName name="_xlnm._FilterDatabase" localSheetId="11" hidden="1">'Overview of progress'!$B$4:$N$158</definedName>
    <definedName name="_xlnm._FilterDatabase" localSheetId="4" hidden="1">Partnering!$A$3:$K$21</definedName>
    <definedName name="_xlnm._FilterDatabase" localSheetId="5" hidden="1">'Partnering-EL'!$B$5:$D$55</definedName>
    <definedName name="_xlnm._FilterDatabase" localSheetId="10" hidden="1">'Reference sheet'!$A$1:$G$130</definedName>
    <definedName name="A1.01">Governance!$A$6</definedName>
    <definedName name="A1.02">Governance!$A$9</definedName>
    <definedName name="A1.03">Governance!$A$11</definedName>
    <definedName name="A1.04">Governance!$A$13</definedName>
    <definedName name="A1.05">Governance!$A$15</definedName>
    <definedName name="A1.06">Governance!$A$16</definedName>
    <definedName name="A1.07">Governance!$A$18</definedName>
    <definedName name="A1.08">Governance!$A$19</definedName>
    <definedName name="A1.09">Governance!$A$21</definedName>
    <definedName name="A1.10">Governance!$A$22</definedName>
    <definedName name="A1.11">Governance!$A$24</definedName>
    <definedName name="A1.12">Governance!$A$25</definedName>
    <definedName name="A1.13">Governance!$A$26</definedName>
    <definedName name="A1.14">Governance!$A$27</definedName>
    <definedName name="A1.15">Governance!$A$30</definedName>
    <definedName name="A1.16">Governance!$A$31</definedName>
    <definedName name="A1.17">Governance!$A$33</definedName>
    <definedName name="A1.18">Governance!$A$35</definedName>
    <definedName name="A1.19">Governance!$A$37</definedName>
    <definedName name="A1.20">Governance!$A$39</definedName>
    <definedName name="A1.21">Governance!$A$41</definedName>
    <definedName name="A1.22">Governance!$A$44</definedName>
    <definedName name="A1.23">Governance!$A$45</definedName>
    <definedName name="A1.24">Governance!$A$46</definedName>
    <definedName name="A1.25">Governance!$A$47</definedName>
    <definedName name="A2.01">Partnering!$A$6</definedName>
    <definedName name="A2.02">Partnering!$A$9</definedName>
    <definedName name="A2.03">Partnering!$A$10</definedName>
    <definedName name="A2.04">Partnering!$A$12</definedName>
    <definedName name="A2.05">Partnering!$A$13</definedName>
    <definedName name="A2.06">Partnering!$A$16</definedName>
    <definedName name="A2.07">Partnering!$A$18</definedName>
    <definedName name="A2.08">Partnering!$A$21</definedName>
    <definedName name="A3.01">'Clinical safety'!$A$6</definedName>
    <definedName name="A3.02">'Clinical safety'!$A$8</definedName>
    <definedName name="A3.03">'Clinical safety'!$A$10</definedName>
    <definedName name="A3.04">'Clinical safety'!$A$13</definedName>
    <definedName name="A3.05">'Clinical safety'!$A$15</definedName>
    <definedName name="A3.06">'Clinical safety'!$A$17</definedName>
    <definedName name="A3.07">'Clinical safety'!$A$19</definedName>
    <definedName name="A3.08">'Clinical safety'!$A$21</definedName>
    <definedName name="A3.09">'Clinical safety'!$A$23</definedName>
    <definedName name="A3.10">'Clinical safety'!$A$24</definedName>
    <definedName name="A3.11">'Clinical safety'!$A$26</definedName>
    <definedName name="A3.12">'Clinical safety'!$A$28</definedName>
    <definedName name="A3.13">'Clinical safety'!$A$30</definedName>
    <definedName name="A3.14">'Clinical safety'!$A$32</definedName>
    <definedName name="A3.15">'Clinical safety'!$A$35</definedName>
    <definedName name="A3.16">'Clinical safety'!$A$36</definedName>
    <definedName name="A3.17">'Clinical safety'!$A$38</definedName>
    <definedName name="A3.18">'Clinical safety'!$A$40</definedName>
    <definedName name="A3.19">'Clinical safety'!$A$43</definedName>
    <definedName name="A3.20">'Clinical safety'!$A$45</definedName>
    <definedName name="A3.21">'Clinical safety'!$A$47</definedName>
    <definedName name="A3.22">'Clinical safety'!$A$48</definedName>
    <definedName name="A3.23">'Clinical safety'!$A$49</definedName>
    <definedName name="A3.24">'Clinical safety'!$A$51</definedName>
    <definedName name="A3.25">'Clinical safety'!$A$54</definedName>
    <definedName name="A3.26">'Clinical safety'!$A$55</definedName>
    <definedName name="A3.27">'Clinical safety'!$A$57</definedName>
    <definedName name="A3.28">'Clinical safety'!$A$59</definedName>
    <definedName name="A3.29">'Clinical safety'!$A$61</definedName>
    <definedName name="A3.30">'Clinical safety'!$A$62</definedName>
    <definedName name="A3.31">'Clinical safety'!$A$65</definedName>
    <definedName name="A3.32">'Clinical safety'!$A$67</definedName>
    <definedName name="CGS">'Overview of progress'!$B$6</definedName>
    <definedName name="CSS">'Overview of progress'!$B$94</definedName>
    <definedName name="E1.01">'Governance-EL'!$B$8</definedName>
    <definedName name="E1.02">'Governance-EL'!$B$15</definedName>
    <definedName name="E1.03">'Governance-EL'!$B$21</definedName>
    <definedName name="E1.04">'Governance-EL'!$B$27</definedName>
    <definedName name="E1.05">'Governance-EL'!$B$33</definedName>
    <definedName name="E1.06">'Governance-EL'!$B$38</definedName>
    <definedName name="E1.07">'Governance-EL'!$B$44</definedName>
    <definedName name="E1.08">'Governance-EL'!$B$49</definedName>
    <definedName name="E1.09">'Governance-EL'!$B$55</definedName>
    <definedName name="E1.10">'Governance-EL'!$B$60</definedName>
    <definedName name="E1.11">'Governance-EL'!$B$66</definedName>
    <definedName name="E1.12">'Governance-EL'!$B$71</definedName>
    <definedName name="E1.13">'Governance-EL'!$B$76</definedName>
    <definedName name="E1.14">'Governance-EL'!$B$81</definedName>
    <definedName name="E1.15">'Governance-EL'!$B$88</definedName>
    <definedName name="E1.16">'Governance-EL'!$B$93</definedName>
    <definedName name="E1.17">'Governance-EL'!$B$99</definedName>
    <definedName name="E1.18">'Governance-EL'!$B$105</definedName>
    <definedName name="E1.19">'Governance-EL'!$B$111</definedName>
    <definedName name="E1.20">'Governance-EL'!$B$117</definedName>
    <definedName name="E1.21">'Governance-EL'!$B$123</definedName>
    <definedName name="E1.22">'Governance-EL'!$B$130</definedName>
    <definedName name="E1.23">'Governance-EL'!$B$135</definedName>
    <definedName name="E1.24">'Governance-EL'!$B$140</definedName>
    <definedName name="E1.25">'Governance-EL'!$B$145</definedName>
    <definedName name="E2.01">'Partnering-EL'!$B$8</definedName>
    <definedName name="E2.02">'Partnering-EL'!$B$15</definedName>
    <definedName name="E2.03">'Partnering-EL'!$B$20</definedName>
    <definedName name="E2.04">'Partnering-EL'!$B$26</definedName>
    <definedName name="E2.05">'Partnering-EL'!$B$31</definedName>
    <definedName name="E2.06">'Partnering-EL'!$B$38</definedName>
    <definedName name="E2.07">'Partnering-EL'!$B$44</definedName>
    <definedName name="E2.08">'Partnering-EL'!$B$51</definedName>
    <definedName name="E3.01">'Clinical safety-EL'!$B$8</definedName>
    <definedName name="E3.02">'Clinical safety-EL'!$B$14</definedName>
    <definedName name="E3.03">'Clinical safety-EL'!$B$20</definedName>
    <definedName name="E3.04">'Clinical safety-EL'!$B$27</definedName>
    <definedName name="E3.05">'Clinical safety-EL'!$B$33</definedName>
    <definedName name="E3.06">'Clinical safety-EL'!$B$39</definedName>
    <definedName name="E3.07">'Clinical safety-EL'!$B$45</definedName>
    <definedName name="E3.08">'Clinical safety-EL'!$B$51</definedName>
    <definedName name="E3.09">'Clinical safety-EL'!$B$57</definedName>
    <definedName name="E3.10">'Clinical safety-EL'!$B$62</definedName>
    <definedName name="E3.11">'Clinical safety-EL'!$B$68</definedName>
    <definedName name="E3.12">'Clinical safety-EL'!$B$74</definedName>
    <definedName name="E3.13">'Clinical safety-EL'!$B$80</definedName>
    <definedName name="E3.14">'Clinical safety-EL'!$B$86</definedName>
    <definedName name="E3.15">'Clinical safety-EL'!$B$93</definedName>
    <definedName name="E3.16">'Clinical safety-EL'!$B$98</definedName>
    <definedName name="E3.17">'Clinical safety-EL'!$B$104</definedName>
    <definedName name="E3.18">'Clinical safety-EL'!$B$110</definedName>
    <definedName name="E3.19">'Clinical safety-EL'!$B$117</definedName>
    <definedName name="E3.20">'Clinical safety-EL'!$B$123</definedName>
    <definedName name="E3.21">'Clinical safety-EL'!$B$129</definedName>
    <definedName name="E3.22">'Clinical safety-EL'!$B$134</definedName>
    <definedName name="E3.23">'Clinical safety-EL'!$B$139</definedName>
    <definedName name="E3.24">'Clinical safety-EL'!$B$145</definedName>
    <definedName name="E3.25">'Clinical safety-EL'!$B$152</definedName>
    <definedName name="E3.26">'Clinical safety-EL'!$B$157</definedName>
    <definedName name="E3.27">'Clinical safety-EL'!$B$163</definedName>
    <definedName name="E3.28">'Clinical safety-EL'!$B$169</definedName>
    <definedName name="E3.29">'Clinical safety-EL'!$B$175</definedName>
    <definedName name="E3.30">'Clinical safety-EL'!$B$180</definedName>
    <definedName name="E3.31">'Clinical safety-EL'!$B$187</definedName>
    <definedName name="E3.32">'Clinical safety-EL'!$B$193</definedName>
    <definedName name="P1.01">Governance!$F$6</definedName>
    <definedName name="P1.02">Governance!$F$9</definedName>
    <definedName name="P1.03">Governance!$F$11</definedName>
    <definedName name="P1.04">Governance!$F$13</definedName>
    <definedName name="P1.05">Governance!$F$15</definedName>
    <definedName name="P1.06">Governance!$F$16</definedName>
    <definedName name="P1.07">Governance!$F$18</definedName>
    <definedName name="P1.08">Governance!$F$19</definedName>
    <definedName name="P1.09">Governance!$F$21</definedName>
    <definedName name="P1.10">Governance!$F$22</definedName>
    <definedName name="P1.11">Governance!$F$24</definedName>
    <definedName name="P1.12">Governance!$F$25</definedName>
    <definedName name="P1.13">Governance!$F$26</definedName>
    <definedName name="P1.14">Governance!$F$27</definedName>
    <definedName name="P1.15">Governance!$F$30</definedName>
    <definedName name="P1.16">Governance!$F$31</definedName>
    <definedName name="P1.17">Governance!$F$33</definedName>
    <definedName name="P1.18">Governance!$F$35</definedName>
    <definedName name="P1.19">Governance!$F$37</definedName>
    <definedName name="P1.20">Governance!$F$39</definedName>
    <definedName name="P1.21">Governance!$F$41</definedName>
    <definedName name="P1.22">Governance!$F$44</definedName>
    <definedName name="P1.23">Governance!$F$45</definedName>
    <definedName name="P1.24">Governance!$F$46</definedName>
    <definedName name="P1.25">Governance!$F$47</definedName>
    <definedName name="P2.01">Partnering!$F$6</definedName>
    <definedName name="P2.02">Partnering!$F$9</definedName>
    <definedName name="P2.03">Partnering!$F$10</definedName>
    <definedName name="P2.04">Partnering!$F$12</definedName>
    <definedName name="P2.05">Partnering!$F$13</definedName>
    <definedName name="P2.06">Partnering!$F$16</definedName>
    <definedName name="P2.07">Partnering!$F$18</definedName>
    <definedName name="P2.08">Partnering!$F$21</definedName>
    <definedName name="P3.01">'Clinical safety'!$F$6</definedName>
    <definedName name="P3.02">'Clinical safety'!$F$8</definedName>
    <definedName name="P3.03">'Clinical safety'!$F$10</definedName>
    <definedName name="P3.04">'Clinical safety'!$F$13</definedName>
    <definedName name="P3.05">'Clinical safety'!$F$15</definedName>
    <definedName name="P3.06">'Clinical safety'!$F$17</definedName>
    <definedName name="P3.07">'Clinical safety'!$F$19</definedName>
    <definedName name="P3.08">'Clinical safety'!$F$21</definedName>
    <definedName name="P3.09">'Clinical safety'!$F$23</definedName>
    <definedName name="P3.10">'Clinical safety'!$F$24</definedName>
    <definedName name="P3.11">'Clinical safety'!$F$26</definedName>
    <definedName name="P3.12">'Clinical safety'!$F$28</definedName>
    <definedName name="P3.13">'Clinical safety'!$F$30</definedName>
    <definedName name="P3.14">'Clinical safety'!$F$32</definedName>
    <definedName name="P3.15">'Clinical safety'!$F$35</definedName>
    <definedName name="P3.16">'Clinical safety'!$F$36</definedName>
    <definedName name="P3.17">'Clinical safety'!$F$38</definedName>
    <definedName name="P3.18">'Clinical safety'!$F$40</definedName>
    <definedName name="P3.19">'Clinical safety'!$F$43</definedName>
    <definedName name="P3.20">'Clinical safety'!$F$45</definedName>
    <definedName name="P3.21">'Clinical safety'!$F$47</definedName>
    <definedName name="P3.22">'Clinical safety'!$F$48</definedName>
    <definedName name="P3.23">'Clinical safety'!$F$49</definedName>
    <definedName name="P3.24">'Clinical safety'!$F$51</definedName>
    <definedName name="P3.25">'Clinical safety'!$F$54</definedName>
    <definedName name="P3.26">'Clinical safety'!$F$55</definedName>
    <definedName name="P3.27">'Clinical safety'!$F$57</definedName>
    <definedName name="P3.28">'Clinical safety'!$F$59</definedName>
    <definedName name="P3.29">'Clinical safety'!$F$61</definedName>
    <definedName name="P3.30">'Clinical safety'!$F$62</definedName>
    <definedName name="P3.31">'Clinical safety'!$F$65</definedName>
    <definedName name="P3.32">'Clinical safety'!$F$67</definedName>
    <definedName name="_xlnm.Print_Area" localSheetId="7">'Clinical safety'!$A:$K</definedName>
    <definedName name="_xlnm.Print_Area" localSheetId="8">'Clinical safety-EL'!$B:$D</definedName>
    <definedName name="_xlnm.Print_Area" localSheetId="9">'Clinical safety-TL'!$B:$F</definedName>
    <definedName name="_xlnm.Print_Area" localSheetId="1">Governance!$A:$K</definedName>
    <definedName name="_xlnm.Print_Area" localSheetId="2">'Governance-EL'!$B:$D</definedName>
    <definedName name="_xlnm.Print_Area" localSheetId="3">'Governance-TL'!$B:$F</definedName>
    <definedName name="_xlnm.Print_Area" localSheetId="0">'How to use this tool'!$B:$B</definedName>
    <definedName name="_xlnm.Print_Area" localSheetId="4">Partnering!$A:$K</definedName>
    <definedName name="_xlnm.Print_Area" localSheetId="5">'Partnering-EL'!$B:$D</definedName>
    <definedName name="_xlnm.Print_Area" localSheetId="6">'Partnering-TL'!$B:$F</definedName>
    <definedName name="_xlnm.Print_Titles" localSheetId="7">'Clinical safety'!$A:$B,'Clinical safety'!$1:$3</definedName>
    <definedName name="_xlnm.Print_Titles" localSheetId="8">'Clinical safety-EL'!$1:$5</definedName>
    <definedName name="_xlnm.Print_Titles" localSheetId="9">'Clinical safety-TL'!$1:$5</definedName>
    <definedName name="_xlnm.Print_Titles" localSheetId="1">Governance!$A:$B,Governance!$1:$3</definedName>
    <definedName name="_xlnm.Print_Titles" localSheetId="2">'Governance-EL'!$1:$5</definedName>
    <definedName name="_xlnm.Print_Titles" localSheetId="3">'Governance-TL'!$1:$5</definedName>
    <definedName name="_xlnm.Print_Titles" localSheetId="4">Partnering!$A:$B,Partnering!$1:$3</definedName>
    <definedName name="_xlnm.Print_Titles" localSheetId="5">'Partnering-EL'!$1:$5</definedName>
    <definedName name="_xlnm.Print_Titles" localSheetId="6">'Partnering-TL'!$1:$5</definedName>
    <definedName name="PWC">'Overview of progress'!$B$63</definedName>
    <definedName name="R1.01">Governance!$E$6</definedName>
    <definedName name="R1.02">Governance!$E$9</definedName>
    <definedName name="R1.03">Governance!$E$11</definedName>
    <definedName name="R1.04">Governance!$E$13</definedName>
    <definedName name="R1.05">Governance!$E$15</definedName>
    <definedName name="R1.06">Governance!$E$16</definedName>
    <definedName name="R1.07">Governance!$E$18</definedName>
    <definedName name="R1.08">Governance!$E$19</definedName>
    <definedName name="R1.09">Governance!$E$21</definedName>
    <definedName name="R1.10">Governance!$E$22</definedName>
    <definedName name="R1.11">Governance!$E$24</definedName>
    <definedName name="R1.12">Governance!$E$25</definedName>
    <definedName name="R1.13">Governance!$E$26</definedName>
    <definedName name="R1.14">Governance!$E$27</definedName>
    <definedName name="R1.15">Governance!$E$30</definedName>
    <definedName name="R1.16">Governance!$E$31</definedName>
    <definedName name="R1.17">Governance!$E$33</definedName>
    <definedName name="R1.18">Governance!$E$35</definedName>
    <definedName name="R1.19">Governance!$E$37</definedName>
    <definedName name="R1.20">Governance!$E$39</definedName>
    <definedName name="R1.21">Governance!$E$41</definedName>
    <definedName name="R1.22">Governance!$E$44</definedName>
    <definedName name="R1.23">Governance!$E$45</definedName>
    <definedName name="R1.24">Governance!$E$46</definedName>
    <definedName name="R1.25">Governance!$E$47</definedName>
    <definedName name="R2.01">Partnering!$E$6</definedName>
    <definedName name="R2.02">Partnering!$E$9</definedName>
    <definedName name="R2.03">Partnering!$E$10</definedName>
    <definedName name="R2.04">Partnering!$E$12</definedName>
    <definedName name="R2.05">Partnering!$E$13</definedName>
    <definedName name="R2.06">Partnering!$E$16</definedName>
    <definedName name="R2.07">Partnering!$E$18</definedName>
    <definedName name="R2.08">Partnering!$E$21</definedName>
    <definedName name="R3.01">'Clinical safety'!$E$6</definedName>
    <definedName name="R3.02">'Clinical safety'!$E$8</definedName>
    <definedName name="R3.03">'Clinical safety'!$E$10</definedName>
    <definedName name="R3.04">'Clinical safety'!$E$13</definedName>
    <definedName name="R3.05">'Clinical safety'!$E$15</definedName>
    <definedName name="R3.06">'Clinical safety'!$E$17</definedName>
    <definedName name="R3.07">'Clinical safety'!$E$19</definedName>
    <definedName name="R3.08">'Clinical safety'!$E$21</definedName>
    <definedName name="R3.09">'Clinical safety'!$E$23</definedName>
    <definedName name="R3.10">'Clinical safety'!$E$24</definedName>
    <definedName name="R3.11">'Clinical safety'!$E$26</definedName>
    <definedName name="R3.12">'Clinical safety'!$E$28</definedName>
    <definedName name="R3.13">'Clinical safety'!$E$30</definedName>
    <definedName name="R3.14">'Clinical safety'!$E$32</definedName>
    <definedName name="R3.15">'Clinical safety'!$E$35</definedName>
    <definedName name="R3.16">'Clinical safety'!$E$36</definedName>
    <definedName name="R3.17">'Clinical safety'!$E$38</definedName>
    <definedName name="R3.18">'Clinical safety'!$E$40</definedName>
    <definedName name="R3.19">'Clinical safety'!$E$43</definedName>
    <definedName name="R3.20">'Clinical safety'!$E$45</definedName>
    <definedName name="R3.21">'Clinical safety'!$E$47</definedName>
    <definedName name="R3.22">'Clinical safety'!$E$48</definedName>
    <definedName name="R3.23">'Clinical safety'!$E$49</definedName>
    <definedName name="R3.24">'Clinical safety'!$E$51</definedName>
    <definedName name="R3.25">'Clinical safety'!$E$54</definedName>
    <definedName name="R3.26">'Clinical safety'!$E$55</definedName>
    <definedName name="R3.27">'Clinical safety'!$E$57</definedName>
    <definedName name="R3.28">'Clinical safety'!$E$59</definedName>
    <definedName name="R3.29">'Clinical safety'!$E$61</definedName>
    <definedName name="R3.30">'Clinical safety'!$E$62</definedName>
    <definedName name="R3.31">'Clinical safety'!$E$65</definedName>
    <definedName name="R3.32">'Clinical safety'!$E$67</definedName>
    <definedName name="T1.01">'Governance-TL'!$B$8</definedName>
    <definedName name="T1.02">'Governance-TL'!$B$15</definedName>
    <definedName name="T1.03">'Governance-TL'!$B$21</definedName>
    <definedName name="T1.04">'Governance-TL'!$B$27</definedName>
    <definedName name="T1.05">'Governance-TL'!$B$33</definedName>
    <definedName name="T1.06">'Governance-TL'!$B$38</definedName>
    <definedName name="T1.07">'Governance-TL'!$B$44</definedName>
    <definedName name="T1.08">'Governance-TL'!$B$49</definedName>
    <definedName name="T1.09">'Governance-TL'!$B$55</definedName>
    <definedName name="T1.10">'Governance-TL'!$B$60</definedName>
    <definedName name="T1.11">'Governance-TL'!$B$66</definedName>
    <definedName name="T1.12">'Governance-TL'!$B$71</definedName>
    <definedName name="T1.13">'Governance-TL'!$B$76</definedName>
    <definedName name="T1.14">'Governance-TL'!$B$81</definedName>
    <definedName name="T1.15">'Governance-TL'!$B$88</definedName>
    <definedName name="T1.16">'Governance-TL'!$B$93</definedName>
    <definedName name="T1.17">'Governance-TL'!$B$99</definedName>
    <definedName name="T1.18">'Governance-TL'!$B$105</definedName>
    <definedName name="T1.19">'Governance-TL'!$B$111</definedName>
    <definedName name="T1.20">'Governance-TL'!$B$117</definedName>
    <definedName name="T1.21">'Governance-TL'!$B$123</definedName>
    <definedName name="T1.22">'Governance-TL'!$B$130</definedName>
    <definedName name="T1.23">'Governance-TL'!$B$135</definedName>
    <definedName name="T1.24">'Governance-TL'!$B$140</definedName>
    <definedName name="T1.25">'Governance-TL'!$B$145</definedName>
    <definedName name="T2.01">'Partnering-TL'!$B$8</definedName>
    <definedName name="T2.02">'Partnering-TL'!$B$15</definedName>
    <definedName name="T2.03">'Partnering-TL'!$B$20</definedName>
    <definedName name="T2.04">'Partnering-TL'!$B$26</definedName>
    <definedName name="T2.05">'Partnering-TL'!$B$31</definedName>
    <definedName name="T2.06">'Partnering-TL'!$B$38</definedName>
    <definedName name="T2.07">'Partnering-TL'!$B$44</definedName>
    <definedName name="T2.08">'Partnering-TL'!$B$51</definedName>
    <definedName name="T3.01">'Clinical safety-TL'!$B$8</definedName>
    <definedName name="T3.02">'Clinical safety-TL'!$B$14</definedName>
    <definedName name="T3.03">'Clinical safety-TL'!$B$20</definedName>
    <definedName name="T3.04">'Clinical safety-TL'!$B$27</definedName>
    <definedName name="T3.05">'Clinical safety-TL'!$B$33</definedName>
    <definedName name="T3.06">'Clinical safety-TL'!$B$39</definedName>
    <definedName name="T3.07">'Clinical safety-TL'!$B$45</definedName>
    <definedName name="T3.08">'Clinical safety-TL'!$B$51</definedName>
    <definedName name="T3.09">'Clinical safety-TL'!$B$57</definedName>
    <definedName name="T3.10">'Clinical safety-TL'!$B$62</definedName>
    <definedName name="T3.11">'Clinical safety-TL'!$B$68</definedName>
    <definedName name="T3.12">'Clinical safety-TL'!$B$74</definedName>
    <definedName name="T3.13">'Clinical safety-TL'!$B$80</definedName>
    <definedName name="T3.14">'Clinical safety-TL'!$B$86</definedName>
    <definedName name="T3.15">'Clinical safety-TL'!$B$93</definedName>
    <definedName name="T3.16">'Clinical safety-TL'!$B$98</definedName>
    <definedName name="T3.17">'Clinical safety-TL'!$B$104</definedName>
    <definedName name="T3.18">'Clinical safety-TL'!$B$110</definedName>
    <definedName name="T3.19">'Clinical safety-TL'!$B$117</definedName>
    <definedName name="T3.20">'Clinical safety-TL'!$B$123</definedName>
    <definedName name="T3.21">'Clinical safety-TL'!$B$129</definedName>
    <definedName name="T3.22">'Clinical safety-TL'!$B$134</definedName>
    <definedName name="T3.23">'Clinical safety-TL'!$B$139</definedName>
    <definedName name="T3.24">'Clinical safety-TL'!$B$145</definedName>
    <definedName name="T3.25">'Clinical safety-TL'!$B$152</definedName>
    <definedName name="T3.26">'Clinical safety-TL'!$B$157</definedName>
    <definedName name="T3.27">'Clinical safety-TL'!$B$163</definedName>
    <definedName name="T3.28">'Clinical safety-TL'!$B$169</definedName>
    <definedName name="T3.29">'Clinical safety-TL'!$B$175</definedName>
    <definedName name="T3.30">'Clinical safety-TL'!$B$180</definedName>
    <definedName name="T3.31">'Clinical safety-TL'!$B$187</definedName>
    <definedName name="T3.32">'Clinical safety-TL'!$B$193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2" i="12" l="1"/>
  <c r="F89" i="12"/>
  <c r="B90" i="12" l="1"/>
  <c r="B89" i="12"/>
  <c r="B59" i="12"/>
  <c r="F58" i="12"/>
  <c r="B58" i="12"/>
  <c r="E118" i="11"/>
  <c r="C17" i="11"/>
  <c r="E23" i="11"/>
  <c r="C108" i="11"/>
  <c r="C124" i="11"/>
  <c r="E5" i="11"/>
  <c r="C65" i="11"/>
  <c r="C69" i="11"/>
  <c r="C130" i="11"/>
  <c r="C120" i="11"/>
  <c r="E122" i="11"/>
  <c r="C80" i="11"/>
  <c r="C111" i="11"/>
  <c r="E78" i="11"/>
  <c r="E60" i="11"/>
  <c r="E54" i="11"/>
  <c r="E114" i="11"/>
  <c r="C91" i="11"/>
  <c r="E12" i="11"/>
  <c r="E95" i="11"/>
  <c r="E130" i="11"/>
  <c r="C103" i="11"/>
  <c r="E56" i="11"/>
  <c r="E43" i="11"/>
  <c r="E73" i="11"/>
  <c r="C26" i="11"/>
  <c r="C38" i="11"/>
  <c r="E101" i="11"/>
  <c r="C76" i="11"/>
  <c r="C25" i="11"/>
  <c r="C71" i="11"/>
  <c r="C54" i="11"/>
  <c r="C84" i="11"/>
  <c r="E21" i="11"/>
  <c r="E112" i="11"/>
  <c r="C82" i="11"/>
  <c r="C118" i="11"/>
  <c r="E106" i="11"/>
  <c r="E76" i="11"/>
  <c r="C30" i="11"/>
  <c r="C73" i="11"/>
  <c r="C15" i="11"/>
  <c r="C5" i="11"/>
  <c r="E111" i="11"/>
  <c r="E71" i="11"/>
  <c r="C122" i="11"/>
  <c r="E36" i="11"/>
  <c r="C86" i="11"/>
  <c r="C8" i="11"/>
  <c r="E62" i="11"/>
  <c r="C125" i="11"/>
  <c r="C117" i="11"/>
  <c r="E110" i="11"/>
  <c r="E10" i="11"/>
  <c r="C60" i="11"/>
  <c r="C20" i="11"/>
  <c r="E128" i="11"/>
  <c r="E57" i="11"/>
  <c r="C99" i="11"/>
  <c r="E103" i="11"/>
  <c r="E44" i="11"/>
  <c r="C89" i="11"/>
  <c r="E14" i="11"/>
  <c r="E50" i="11"/>
  <c r="C24" i="11"/>
  <c r="E32" i="11"/>
  <c r="E89" i="11"/>
  <c r="C57" i="11"/>
  <c r="E34" i="11"/>
  <c r="E86" i="11"/>
  <c r="E98" i="11"/>
  <c r="E91" i="11"/>
  <c r="E80" i="11"/>
  <c r="E93" i="11"/>
  <c r="C95" i="11"/>
  <c r="C110" i="11"/>
  <c r="C12" i="11"/>
  <c r="E125" i="11"/>
  <c r="C40" i="11"/>
  <c r="C128" i="11"/>
  <c r="E30" i="11"/>
  <c r="E18" i="11"/>
  <c r="C56" i="11"/>
  <c r="C44" i="11"/>
  <c r="E20" i="11"/>
  <c r="C98" i="11"/>
  <c r="C29" i="11"/>
  <c r="E117" i="11"/>
  <c r="C43" i="11"/>
  <c r="C106" i="11"/>
  <c r="E87" i="11"/>
  <c r="E120" i="11"/>
  <c r="E29" i="11"/>
  <c r="C45" i="11"/>
  <c r="E38" i="11"/>
  <c r="E82" i="11"/>
  <c r="C114" i="11"/>
  <c r="E108" i="11"/>
  <c r="C23" i="11"/>
  <c r="C14" i="11"/>
  <c r="C78" i="11"/>
  <c r="E15" i="11"/>
  <c r="C62" i="11"/>
  <c r="C21" i="11"/>
  <c r="E69" i="11"/>
  <c r="C36" i="11"/>
  <c r="C93" i="11"/>
  <c r="E99" i="11"/>
  <c r="E65" i="11"/>
  <c r="C112" i="11"/>
  <c r="E17" i="11"/>
  <c r="C34" i="11"/>
  <c r="E26" i="11"/>
  <c r="C32" i="11"/>
  <c r="C50" i="11"/>
  <c r="C87" i="11"/>
  <c r="E25" i="11"/>
  <c r="E46" i="11"/>
  <c r="E124" i="11"/>
  <c r="C101" i="11"/>
  <c r="E8" i="11"/>
  <c r="C10" i="11"/>
  <c r="E40" i="11"/>
  <c r="C18" i="11"/>
  <c r="C46" i="11"/>
  <c r="E45" i="11"/>
  <c r="E53" i="11"/>
  <c r="E84" i="11"/>
  <c r="C53" i="11"/>
  <c r="E24" i="11"/>
  <c r="F21" i="3" l="1"/>
  <c r="F18" i="3"/>
  <c r="F16" i="3"/>
  <c r="F13" i="3"/>
  <c r="F12" i="3"/>
  <c r="F10" i="3"/>
  <c r="F9" i="3"/>
  <c r="F6" i="3"/>
  <c r="F67" i="4"/>
  <c r="F65" i="4"/>
  <c r="F62" i="4"/>
  <c r="F61" i="4"/>
  <c r="F59" i="4"/>
  <c r="F57" i="4"/>
  <c r="F55" i="4"/>
  <c r="F54" i="4"/>
  <c r="F51" i="4"/>
  <c r="F49" i="4"/>
  <c r="F48" i="4"/>
  <c r="F47" i="4"/>
  <c r="F45" i="4"/>
  <c r="F43" i="4"/>
  <c r="F40" i="4"/>
  <c r="F38" i="4"/>
  <c r="F36" i="4"/>
  <c r="F35" i="4"/>
  <c r="F32" i="4"/>
  <c r="F30" i="4"/>
  <c r="F28" i="4"/>
  <c r="F26" i="4"/>
  <c r="F24" i="4"/>
  <c r="F23" i="4"/>
  <c r="F21" i="4"/>
  <c r="F19" i="4"/>
  <c r="F17" i="4"/>
  <c r="F15" i="4"/>
  <c r="F13" i="4"/>
  <c r="F10" i="4"/>
  <c r="F8" i="4"/>
  <c r="F6" i="4"/>
  <c r="G106" i="11"/>
  <c r="G120" i="11"/>
  <c r="G78" i="11"/>
  <c r="G76" i="11"/>
  <c r="G57" i="11"/>
  <c r="G125" i="11"/>
  <c r="G98" i="11"/>
  <c r="G87" i="11"/>
  <c r="G56" i="11"/>
  <c r="G130" i="11"/>
  <c r="G50" i="11"/>
  <c r="G53" i="11"/>
  <c r="G111" i="11"/>
  <c r="G99" i="11"/>
  <c r="G103" i="11"/>
  <c r="G91" i="11"/>
  <c r="G82" i="11"/>
  <c r="G128" i="11"/>
  <c r="G122" i="11"/>
  <c r="G62" i="11"/>
  <c r="G114" i="11"/>
  <c r="G86" i="11"/>
  <c r="G65" i="11"/>
  <c r="G69" i="11"/>
  <c r="G117" i="11"/>
  <c r="G93" i="11"/>
  <c r="G112" i="11"/>
  <c r="G118" i="11"/>
  <c r="G124" i="11"/>
  <c r="G60" i="11"/>
  <c r="G110" i="11"/>
  <c r="G95" i="11"/>
  <c r="G101" i="11"/>
  <c r="G80" i="11"/>
  <c r="G84" i="11"/>
  <c r="G73" i="11"/>
  <c r="G89" i="11"/>
  <c r="G108" i="11"/>
  <c r="G54" i="11"/>
  <c r="G71" i="11"/>
  <c r="C148" i="12" l="1"/>
  <c r="L148" i="12" s="1"/>
  <c r="C121" i="12"/>
  <c r="K121" i="12" s="1"/>
  <c r="C117" i="12"/>
  <c r="E117" i="12" s="1"/>
  <c r="C108" i="12"/>
  <c r="G108" i="12" s="1"/>
  <c r="C123" i="12"/>
  <c r="K123" i="12" s="1"/>
  <c r="C153" i="12"/>
  <c r="D153" i="12" s="1"/>
  <c r="C126" i="12"/>
  <c r="G126" i="12" s="1"/>
  <c r="C140" i="12"/>
  <c r="E140" i="12" s="1"/>
  <c r="C156" i="12"/>
  <c r="M156" i="12" s="1"/>
  <c r="C134" i="12"/>
  <c r="I134" i="12" s="1"/>
  <c r="C146" i="12"/>
  <c r="K146" i="12" s="1"/>
  <c r="C139" i="12"/>
  <c r="F139" i="12" s="1"/>
  <c r="C131" i="12"/>
  <c r="D131" i="12" s="1"/>
  <c r="C115" i="12"/>
  <c r="F115" i="12" s="1"/>
  <c r="C110" i="12"/>
  <c r="L110" i="12" s="1"/>
  <c r="C101" i="12"/>
  <c r="L101" i="12" s="1"/>
  <c r="C152" i="12"/>
  <c r="G152" i="12" s="1"/>
  <c r="C145" i="12"/>
  <c r="I145" i="12" s="1"/>
  <c r="C138" i="12"/>
  <c r="K138" i="12" s="1"/>
  <c r="C129" i="12"/>
  <c r="M129" i="12" s="1"/>
  <c r="C114" i="12"/>
  <c r="F114" i="12" s="1"/>
  <c r="C106" i="12"/>
  <c r="I106" i="12" s="1"/>
  <c r="C99" i="12"/>
  <c r="H99" i="12" s="1"/>
  <c r="C158" i="12"/>
  <c r="L158" i="12" s="1"/>
  <c r="C150" i="12"/>
  <c r="N150" i="12" s="1"/>
  <c r="C142" i="12"/>
  <c r="I142" i="12" s="1"/>
  <c r="C136" i="12"/>
  <c r="D136" i="12" s="1"/>
  <c r="C127" i="12"/>
  <c r="E127" i="12" s="1"/>
  <c r="C119" i="12"/>
  <c r="I119" i="12" s="1"/>
  <c r="C112" i="12"/>
  <c r="L112" i="12" s="1"/>
  <c r="C104" i="12"/>
  <c r="F104" i="12" s="1"/>
  <c r="C81" i="12"/>
  <c r="J81" i="12" s="1"/>
  <c r="C72" i="12"/>
  <c r="N72" i="12" s="1"/>
  <c r="C78" i="12"/>
  <c r="F78" i="12" s="1"/>
  <c r="C70" i="12"/>
  <c r="K70" i="12" s="1"/>
  <c r="C76" i="12"/>
  <c r="E76" i="12" s="1"/>
  <c r="C69" i="12"/>
  <c r="N69" i="12" s="1"/>
  <c r="C73" i="12"/>
  <c r="L73" i="12" s="1"/>
  <c r="C97" i="12"/>
  <c r="C66" i="12"/>
  <c r="F47" i="2"/>
  <c r="F46" i="2"/>
  <c r="F45" i="2"/>
  <c r="F44" i="2"/>
  <c r="F41" i="2"/>
  <c r="F39" i="2"/>
  <c r="F37" i="2"/>
  <c r="F35" i="2"/>
  <c r="F33" i="2"/>
  <c r="F31" i="2"/>
  <c r="F30" i="2"/>
  <c r="F27" i="2"/>
  <c r="F26" i="2"/>
  <c r="F25" i="2"/>
  <c r="F24" i="2"/>
  <c r="F22" i="2"/>
  <c r="F21" i="2"/>
  <c r="F19" i="2"/>
  <c r="F18" i="2"/>
  <c r="F16" i="2"/>
  <c r="F15" i="2"/>
  <c r="F13" i="2"/>
  <c r="F11" i="2"/>
  <c r="F9" i="2"/>
  <c r="F6" i="2"/>
  <c r="G40" i="11"/>
  <c r="G30" i="11"/>
  <c r="G5" i="11"/>
  <c r="G26" i="11"/>
  <c r="G21" i="11"/>
  <c r="G25" i="11"/>
  <c r="G45" i="11"/>
  <c r="G8" i="11"/>
  <c r="G20" i="11"/>
  <c r="G32" i="11"/>
  <c r="G46" i="11"/>
  <c r="G44" i="11"/>
  <c r="G38" i="11"/>
  <c r="G29" i="11"/>
  <c r="G18" i="11"/>
  <c r="G15" i="11"/>
  <c r="G24" i="11"/>
  <c r="G34" i="11"/>
  <c r="G10" i="11"/>
  <c r="G43" i="11"/>
  <c r="G23" i="11"/>
  <c r="G17" i="11"/>
  <c r="G12" i="11"/>
  <c r="G36" i="11"/>
  <c r="G14" i="11"/>
  <c r="H110" i="12" l="1"/>
  <c r="K126" i="12"/>
  <c r="F163" i="12"/>
  <c r="S20" i="12" s="1"/>
  <c r="J99" i="12"/>
  <c r="G110" i="12"/>
  <c r="M104" i="12"/>
  <c r="G121" i="12"/>
  <c r="J121" i="12"/>
  <c r="D110" i="12"/>
  <c r="M110" i="12"/>
  <c r="D99" i="12"/>
  <c r="F99" i="12"/>
  <c r="I110" i="12"/>
  <c r="G99" i="12"/>
  <c r="L99" i="12"/>
  <c r="E110" i="12"/>
  <c r="K99" i="12"/>
  <c r="F86" i="12"/>
  <c r="S19" i="12" s="1"/>
  <c r="N99" i="12"/>
  <c r="K72" i="12"/>
  <c r="F161" i="12"/>
  <c r="Q20" i="12" s="1"/>
  <c r="F162" i="12"/>
  <c r="R20" i="12" s="1"/>
  <c r="E72" i="12"/>
  <c r="F84" i="12"/>
  <c r="Q19" i="12" s="1"/>
  <c r="F85" i="12"/>
  <c r="R19" i="12" s="1"/>
  <c r="E104" i="12"/>
  <c r="G72" i="12"/>
  <c r="E99" i="12"/>
  <c r="J110" i="12"/>
  <c r="F110" i="12"/>
  <c r="D126" i="12"/>
  <c r="I126" i="12"/>
  <c r="J72" i="12"/>
  <c r="H72" i="12"/>
  <c r="M99" i="12"/>
  <c r="K110" i="12"/>
  <c r="N110" i="12"/>
  <c r="F126" i="12"/>
  <c r="M126" i="12"/>
  <c r="J126" i="12"/>
  <c r="M134" i="12"/>
  <c r="I99" i="12"/>
  <c r="N126" i="12"/>
  <c r="L126" i="12"/>
  <c r="H126" i="12"/>
  <c r="E126" i="12"/>
  <c r="L78" i="12"/>
  <c r="H142" i="12"/>
  <c r="L134" i="12"/>
  <c r="D145" i="12"/>
  <c r="G142" i="12"/>
  <c r="F145" i="12"/>
  <c r="H145" i="12"/>
  <c r="F108" i="12"/>
  <c r="L76" i="12"/>
  <c r="I146" i="12"/>
  <c r="L70" i="12"/>
  <c r="L117" i="12"/>
  <c r="H117" i="12"/>
  <c r="N139" i="12"/>
  <c r="I108" i="12"/>
  <c r="M146" i="12"/>
  <c r="L129" i="12"/>
  <c r="D108" i="12"/>
  <c r="M117" i="12"/>
  <c r="G129" i="12"/>
  <c r="E139" i="12"/>
  <c r="H139" i="12"/>
  <c r="L108" i="12"/>
  <c r="G117" i="12"/>
  <c r="J117" i="12"/>
  <c r="K129" i="12"/>
  <c r="I129" i="12"/>
  <c r="M139" i="12"/>
  <c r="I139" i="12"/>
  <c r="N108" i="12"/>
  <c r="E108" i="12"/>
  <c r="I117" i="12"/>
  <c r="F117" i="12"/>
  <c r="H129" i="12"/>
  <c r="F129" i="12"/>
  <c r="K139" i="12"/>
  <c r="J108" i="12"/>
  <c r="J129" i="12"/>
  <c r="I76" i="12"/>
  <c r="H108" i="12"/>
  <c r="M108" i="12"/>
  <c r="D117" i="12"/>
  <c r="N117" i="12"/>
  <c r="D129" i="12"/>
  <c r="N129" i="12"/>
  <c r="D139" i="12"/>
  <c r="G139" i="12"/>
  <c r="K108" i="12"/>
  <c r="K117" i="12"/>
  <c r="E129" i="12"/>
  <c r="N138" i="12"/>
  <c r="L139" i="12"/>
  <c r="F146" i="12"/>
  <c r="J139" i="12"/>
  <c r="M140" i="12"/>
  <c r="L72" i="12"/>
  <c r="H123" i="12"/>
  <c r="L131" i="12"/>
  <c r="E148" i="12"/>
  <c r="F72" i="12"/>
  <c r="N123" i="12"/>
  <c r="H156" i="12"/>
  <c r="M72" i="12"/>
  <c r="I72" i="12"/>
  <c r="D72" i="12"/>
  <c r="J78" i="12"/>
  <c r="D121" i="12"/>
  <c r="K134" i="12"/>
  <c r="F134" i="12"/>
  <c r="K142" i="12"/>
  <c r="F142" i="12"/>
  <c r="E145" i="12"/>
  <c r="D78" i="12"/>
  <c r="L121" i="12"/>
  <c r="D134" i="12"/>
  <c r="N134" i="12"/>
  <c r="L142" i="12"/>
  <c r="N142" i="12"/>
  <c r="M145" i="12"/>
  <c r="M78" i="12"/>
  <c r="I121" i="12"/>
  <c r="E121" i="12"/>
  <c r="G134" i="12"/>
  <c r="D142" i="12"/>
  <c r="N145" i="12"/>
  <c r="F121" i="12"/>
  <c r="M121" i="12"/>
  <c r="J134" i="12"/>
  <c r="E142" i="12"/>
  <c r="G145" i="12"/>
  <c r="H121" i="12"/>
  <c r="N121" i="12"/>
  <c r="E134" i="12"/>
  <c r="M142" i="12"/>
  <c r="K145" i="12"/>
  <c r="J145" i="12"/>
  <c r="K78" i="12"/>
  <c r="D115" i="12"/>
  <c r="H134" i="12"/>
  <c r="J142" i="12"/>
  <c r="L145" i="12"/>
  <c r="F131" i="12"/>
  <c r="D156" i="12"/>
  <c r="G156" i="12"/>
  <c r="I148" i="12"/>
  <c r="N148" i="12"/>
  <c r="F150" i="12"/>
  <c r="E123" i="12"/>
  <c r="K131" i="12"/>
  <c r="L152" i="12"/>
  <c r="D146" i="12"/>
  <c r="G138" i="12"/>
  <c r="L146" i="12"/>
  <c r="J138" i="12"/>
  <c r="E146" i="12"/>
  <c r="I138" i="12"/>
  <c r="H146" i="12"/>
  <c r="G146" i="12"/>
  <c r="J146" i="12"/>
  <c r="N146" i="12"/>
  <c r="G115" i="12"/>
  <c r="N115" i="12"/>
  <c r="L153" i="12"/>
  <c r="E153" i="12"/>
  <c r="K115" i="12"/>
  <c r="I153" i="12"/>
  <c r="L115" i="12"/>
  <c r="H153" i="12"/>
  <c r="M153" i="12"/>
  <c r="H115" i="12"/>
  <c r="J153" i="12"/>
  <c r="F153" i="12"/>
  <c r="E115" i="12"/>
  <c r="K153" i="12"/>
  <c r="N153" i="12"/>
  <c r="I115" i="12"/>
  <c r="M115" i="12"/>
  <c r="G153" i="12"/>
  <c r="E106" i="12"/>
  <c r="J115" i="12"/>
  <c r="M123" i="12"/>
  <c r="M131" i="12"/>
  <c r="M148" i="12"/>
  <c r="J156" i="12"/>
  <c r="F156" i="12"/>
  <c r="G123" i="12"/>
  <c r="I123" i="12"/>
  <c r="H131" i="12"/>
  <c r="H148" i="12"/>
  <c r="D148" i="12"/>
  <c r="K156" i="12"/>
  <c r="N156" i="12"/>
  <c r="J123" i="12"/>
  <c r="F123" i="12"/>
  <c r="I131" i="12"/>
  <c r="E131" i="12"/>
  <c r="G148" i="12"/>
  <c r="F148" i="12"/>
  <c r="I156" i="12"/>
  <c r="D123" i="12"/>
  <c r="G131" i="12"/>
  <c r="N131" i="12"/>
  <c r="J148" i="12"/>
  <c r="G150" i="12"/>
  <c r="F152" i="12"/>
  <c r="L156" i="12"/>
  <c r="L123" i="12"/>
  <c r="J131" i="12"/>
  <c r="K148" i="12"/>
  <c r="D150" i="12"/>
  <c r="J152" i="12"/>
  <c r="E156" i="12"/>
  <c r="M150" i="12"/>
  <c r="M152" i="12"/>
  <c r="G140" i="12"/>
  <c r="H140" i="12"/>
  <c r="I140" i="12"/>
  <c r="J140" i="12"/>
  <c r="F140" i="12"/>
  <c r="E101" i="12"/>
  <c r="K140" i="12"/>
  <c r="N140" i="12"/>
  <c r="D140" i="12"/>
  <c r="L140" i="12"/>
  <c r="E81" i="12"/>
  <c r="H101" i="12"/>
  <c r="J101" i="12"/>
  <c r="M101" i="12"/>
  <c r="G101" i="12"/>
  <c r="I101" i="12"/>
  <c r="K101" i="12"/>
  <c r="F101" i="12"/>
  <c r="D101" i="12"/>
  <c r="N101" i="12"/>
  <c r="M106" i="12"/>
  <c r="G106" i="12"/>
  <c r="H106" i="12"/>
  <c r="J106" i="12"/>
  <c r="I73" i="12"/>
  <c r="K106" i="12"/>
  <c r="F106" i="12"/>
  <c r="K73" i="12"/>
  <c r="G73" i="12"/>
  <c r="D106" i="12"/>
  <c r="N106" i="12"/>
  <c r="M73" i="12"/>
  <c r="L106" i="12"/>
  <c r="D73" i="12"/>
  <c r="H138" i="12"/>
  <c r="D138" i="12"/>
  <c r="L150" i="12"/>
  <c r="N152" i="12"/>
  <c r="E138" i="12"/>
  <c r="L138" i="12"/>
  <c r="J150" i="12"/>
  <c r="H152" i="12"/>
  <c r="F138" i="12"/>
  <c r="E150" i="12"/>
  <c r="D152" i="12"/>
  <c r="K152" i="12"/>
  <c r="M138" i="12"/>
  <c r="I150" i="12"/>
  <c r="H150" i="12"/>
  <c r="E152" i="12"/>
  <c r="I152" i="12"/>
  <c r="N136" i="12"/>
  <c r="K150" i="12"/>
  <c r="M81" i="12"/>
  <c r="F158" i="12"/>
  <c r="K81" i="12"/>
  <c r="F81" i="12"/>
  <c r="M158" i="12"/>
  <c r="D81" i="12"/>
  <c r="N81" i="12"/>
  <c r="I81" i="12"/>
  <c r="L81" i="12"/>
  <c r="G81" i="12"/>
  <c r="H81" i="12"/>
  <c r="K158" i="12"/>
  <c r="H158" i="12"/>
  <c r="D119" i="12"/>
  <c r="D114" i="12"/>
  <c r="I114" i="12"/>
  <c r="N114" i="12"/>
  <c r="I70" i="12"/>
  <c r="J114" i="12"/>
  <c r="D70" i="12"/>
  <c r="L114" i="12"/>
  <c r="H119" i="12"/>
  <c r="E158" i="12"/>
  <c r="L119" i="12"/>
  <c r="J136" i="12"/>
  <c r="F69" i="12"/>
  <c r="G114" i="12"/>
  <c r="G70" i="12"/>
  <c r="E114" i="12"/>
  <c r="H114" i="12"/>
  <c r="G119" i="12"/>
  <c r="L136" i="12"/>
  <c r="K69" i="12"/>
  <c r="N119" i="12"/>
  <c r="F70" i="12"/>
  <c r="M114" i="12"/>
  <c r="K114" i="12"/>
  <c r="E119" i="12"/>
  <c r="F136" i="12"/>
  <c r="L69" i="12"/>
  <c r="F119" i="12"/>
  <c r="E70" i="12"/>
  <c r="M76" i="12"/>
  <c r="J119" i="12"/>
  <c r="I136" i="12"/>
  <c r="G158" i="12"/>
  <c r="H70" i="12"/>
  <c r="M70" i="12"/>
  <c r="H76" i="12"/>
  <c r="K119" i="12"/>
  <c r="G127" i="12"/>
  <c r="K136" i="12"/>
  <c r="I158" i="12"/>
  <c r="J158" i="12"/>
  <c r="L127" i="12"/>
  <c r="E136" i="12"/>
  <c r="M119" i="12"/>
  <c r="M127" i="12"/>
  <c r="M136" i="12"/>
  <c r="D158" i="12"/>
  <c r="N158" i="12"/>
  <c r="J76" i="12"/>
  <c r="F76" i="12"/>
  <c r="J70" i="12"/>
  <c r="N70" i="12"/>
  <c r="K76" i="12"/>
  <c r="G136" i="12"/>
  <c r="H136" i="12"/>
  <c r="H73" i="12"/>
  <c r="E73" i="12"/>
  <c r="D76" i="12"/>
  <c r="N76" i="12"/>
  <c r="N78" i="12"/>
  <c r="K112" i="12"/>
  <c r="J127" i="12"/>
  <c r="H127" i="12"/>
  <c r="F73" i="12"/>
  <c r="H78" i="12"/>
  <c r="I78" i="12"/>
  <c r="I112" i="12"/>
  <c r="I127" i="12"/>
  <c r="F127" i="12"/>
  <c r="J73" i="12"/>
  <c r="N73" i="12"/>
  <c r="G76" i="12"/>
  <c r="G78" i="12"/>
  <c r="E78" i="12"/>
  <c r="N112" i="12"/>
  <c r="K127" i="12"/>
  <c r="N127" i="12"/>
  <c r="D127" i="12"/>
  <c r="D104" i="12"/>
  <c r="N104" i="12"/>
  <c r="G112" i="12"/>
  <c r="L104" i="12"/>
  <c r="E112" i="12"/>
  <c r="G104" i="12"/>
  <c r="H112" i="12"/>
  <c r="M112" i="12"/>
  <c r="K104" i="12"/>
  <c r="J112" i="12"/>
  <c r="F112" i="12"/>
  <c r="H104" i="12"/>
  <c r="I104" i="12"/>
  <c r="D112" i="12"/>
  <c r="J104" i="12"/>
  <c r="I69" i="12"/>
  <c r="M69" i="12"/>
  <c r="E69" i="12"/>
  <c r="G69" i="12"/>
  <c r="H69" i="12"/>
  <c r="J69" i="12"/>
  <c r="D69" i="12"/>
  <c r="C49" i="12"/>
  <c r="C42" i="12"/>
  <c r="C34" i="12"/>
  <c r="C28" i="12"/>
  <c r="C22" i="12"/>
  <c r="C48" i="12"/>
  <c r="C40" i="12"/>
  <c r="C33" i="12"/>
  <c r="C27" i="12"/>
  <c r="C21" i="12"/>
  <c r="C50" i="12"/>
  <c r="C44" i="12"/>
  <c r="C36" i="12"/>
  <c r="C29" i="12"/>
  <c r="C24" i="12"/>
  <c r="C47" i="12"/>
  <c r="C38" i="12"/>
  <c r="C30" i="12"/>
  <c r="C25" i="12"/>
  <c r="C19" i="12"/>
  <c r="C18" i="12"/>
  <c r="C16" i="12"/>
  <c r="C14" i="12"/>
  <c r="C12" i="12"/>
  <c r="N97" i="12"/>
  <c r="F97" i="12"/>
  <c r="M97" i="12"/>
  <c r="E97" i="12"/>
  <c r="D97" i="12"/>
  <c r="L97" i="12"/>
  <c r="K97" i="12"/>
  <c r="J97" i="12"/>
  <c r="I97" i="12"/>
  <c r="H97" i="12"/>
  <c r="G97" i="12"/>
  <c r="N66" i="12"/>
  <c r="F66" i="12"/>
  <c r="D66" i="12"/>
  <c r="I66" i="12"/>
  <c r="M66" i="12"/>
  <c r="E66" i="12"/>
  <c r="L66" i="12"/>
  <c r="J66" i="12"/>
  <c r="G66" i="12"/>
  <c r="H66" i="12"/>
  <c r="K66" i="12"/>
  <c r="C9" i="12"/>
  <c r="B3" i="8"/>
  <c r="B3" i="5"/>
  <c r="F164" i="12" l="1"/>
  <c r="R11" i="12" s="1"/>
  <c r="F87" i="12"/>
  <c r="R10" i="12" s="1"/>
  <c r="S10" i="12" s="1"/>
  <c r="F55" i="12"/>
  <c r="S18" i="12" s="1"/>
  <c r="S21" i="12" s="1"/>
  <c r="F54" i="12"/>
  <c r="R18" i="12" s="1"/>
  <c r="R21" i="12" s="1"/>
  <c r="F53" i="12"/>
  <c r="Q18" i="12" s="1"/>
  <c r="Q21" i="12" s="1"/>
  <c r="D49" i="12"/>
  <c r="K49" i="12"/>
  <c r="I49" i="12"/>
  <c r="H49" i="12"/>
  <c r="L49" i="12"/>
  <c r="M49" i="12"/>
  <c r="J49" i="12"/>
  <c r="G49" i="12"/>
  <c r="F49" i="12"/>
  <c r="E49" i="12"/>
  <c r="N49" i="12"/>
  <c r="F42" i="12"/>
  <c r="D42" i="12"/>
  <c r="L42" i="12"/>
  <c r="I42" i="12"/>
  <c r="N42" i="12"/>
  <c r="K42" i="12"/>
  <c r="M42" i="12"/>
  <c r="E42" i="12"/>
  <c r="J42" i="12"/>
  <c r="G42" i="12"/>
  <c r="H42" i="12"/>
  <c r="N34" i="12"/>
  <c r="J34" i="12"/>
  <c r="F34" i="12"/>
  <c r="G34" i="12"/>
  <c r="M34" i="12"/>
  <c r="H34" i="12"/>
  <c r="L34" i="12"/>
  <c r="I34" i="12"/>
  <c r="D34" i="12"/>
  <c r="K34" i="12"/>
  <c r="E34" i="12"/>
  <c r="E28" i="12"/>
  <c r="J28" i="12"/>
  <c r="G28" i="12"/>
  <c r="L28" i="12"/>
  <c r="I28" i="12"/>
  <c r="D28" i="12"/>
  <c r="N28" i="12"/>
  <c r="H28" i="12"/>
  <c r="F28" i="12"/>
  <c r="M28" i="12"/>
  <c r="K28" i="12"/>
  <c r="G22" i="12"/>
  <c r="H22" i="12"/>
  <c r="M22" i="12"/>
  <c r="E22" i="12"/>
  <c r="L22" i="12"/>
  <c r="D22" i="12"/>
  <c r="K22" i="12"/>
  <c r="N22" i="12"/>
  <c r="J22" i="12"/>
  <c r="F22" i="12"/>
  <c r="I22" i="12"/>
  <c r="G48" i="12"/>
  <c r="E48" i="12"/>
  <c r="K48" i="12"/>
  <c r="I48" i="12"/>
  <c r="N48" i="12"/>
  <c r="L48" i="12"/>
  <c r="J48" i="12"/>
  <c r="D48" i="12"/>
  <c r="F48" i="12"/>
  <c r="H48" i="12"/>
  <c r="M48" i="12"/>
  <c r="J40" i="12"/>
  <c r="G40" i="12"/>
  <c r="L40" i="12"/>
  <c r="N40" i="12"/>
  <c r="D40" i="12"/>
  <c r="F40" i="12"/>
  <c r="I40" i="12"/>
  <c r="H40" i="12"/>
  <c r="K40" i="12"/>
  <c r="M40" i="12"/>
  <c r="E40" i="12"/>
  <c r="E33" i="12"/>
  <c r="K33" i="12"/>
  <c r="D33" i="12"/>
  <c r="H33" i="12"/>
  <c r="N33" i="12"/>
  <c r="M33" i="12"/>
  <c r="G33" i="12"/>
  <c r="I33" i="12"/>
  <c r="L33" i="12"/>
  <c r="F33" i="12"/>
  <c r="J33" i="12"/>
  <c r="N27" i="12"/>
  <c r="J27" i="12"/>
  <c r="F27" i="12"/>
  <c r="I27" i="12"/>
  <c r="K27" i="12"/>
  <c r="M27" i="12"/>
  <c r="E27" i="12"/>
  <c r="L27" i="12"/>
  <c r="D27" i="12"/>
  <c r="G27" i="12"/>
  <c r="H27" i="12"/>
  <c r="G21" i="12"/>
  <c r="D21" i="12"/>
  <c r="J21" i="12"/>
  <c r="F21" i="12"/>
  <c r="N21" i="12"/>
  <c r="L21" i="12"/>
  <c r="I21" i="12"/>
  <c r="H21" i="12"/>
  <c r="M21" i="12"/>
  <c r="K21" i="12"/>
  <c r="E21" i="12"/>
  <c r="N50" i="12"/>
  <c r="I50" i="12"/>
  <c r="F50" i="12"/>
  <c r="G50" i="12"/>
  <c r="M50" i="12"/>
  <c r="H50" i="12"/>
  <c r="E50" i="12"/>
  <c r="L50" i="12"/>
  <c r="J50" i="12"/>
  <c r="D50" i="12"/>
  <c r="K50" i="12"/>
  <c r="D44" i="12"/>
  <c r="G44" i="12"/>
  <c r="N44" i="12"/>
  <c r="J44" i="12"/>
  <c r="F44" i="12"/>
  <c r="I44" i="12"/>
  <c r="M44" i="12"/>
  <c r="H44" i="12"/>
  <c r="E44" i="12"/>
  <c r="K44" i="12"/>
  <c r="L44" i="12"/>
  <c r="E36" i="12"/>
  <c r="J36" i="12"/>
  <c r="G36" i="12"/>
  <c r="L36" i="12"/>
  <c r="N36" i="12"/>
  <c r="D36" i="12"/>
  <c r="F36" i="12"/>
  <c r="H36" i="12"/>
  <c r="M36" i="12"/>
  <c r="I36" i="12"/>
  <c r="K36" i="12"/>
  <c r="G29" i="12"/>
  <c r="E29" i="12"/>
  <c r="N29" i="12"/>
  <c r="F29" i="12"/>
  <c r="M29" i="12"/>
  <c r="I29" i="12"/>
  <c r="D29" i="12"/>
  <c r="H29" i="12"/>
  <c r="K29" i="12"/>
  <c r="L29" i="12"/>
  <c r="J29" i="12"/>
  <c r="K24" i="12"/>
  <c r="J24" i="12"/>
  <c r="H24" i="12"/>
  <c r="F24" i="12"/>
  <c r="E24" i="12"/>
  <c r="L24" i="12"/>
  <c r="G24" i="12"/>
  <c r="D24" i="12"/>
  <c r="N24" i="12"/>
  <c r="I24" i="12"/>
  <c r="M24" i="12"/>
  <c r="N47" i="12"/>
  <c r="F47" i="12"/>
  <c r="K47" i="12"/>
  <c r="J47" i="12"/>
  <c r="H47" i="12"/>
  <c r="G47" i="12"/>
  <c r="M47" i="12"/>
  <c r="L47" i="12"/>
  <c r="E47" i="12"/>
  <c r="I47" i="12"/>
  <c r="D47" i="12"/>
  <c r="F38" i="12"/>
  <c r="K38" i="12"/>
  <c r="J38" i="12"/>
  <c r="G38" i="12"/>
  <c r="H38" i="12"/>
  <c r="M38" i="12"/>
  <c r="I38" i="12"/>
  <c r="N38" i="12"/>
  <c r="E38" i="12"/>
  <c r="L38" i="12"/>
  <c r="D38" i="12"/>
  <c r="E30" i="12"/>
  <c r="L30" i="12"/>
  <c r="N30" i="12"/>
  <c r="D30" i="12"/>
  <c r="J30" i="12"/>
  <c r="K30" i="12"/>
  <c r="F30" i="12"/>
  <c r="H30" i="12"/>
  <c r="I30" i="12"/>
  <c r="G30" i="12"/>
  <c r="M30" i="12"/>
  <c r="J25" i="12"/>
  <c r="I25" i="12"/>
  <c r="D25" i="12"/>
  <c r="M25" i="12"/>
  <c r="H25" i="12"/>
  <c r="E25" i="12"/>
  <c r="N25" i="12"/>
  <c r="F25" i="12"/>
  <c r="K25" i="12"/>
  <c r="G25" i="12"/>
  <c r="L25" i="12"/>
  <c r="L19" i="12"/>
  <c r="D19" i="12"/>
  <c r="N19" i="12"/>
  <c r="G19" i="12"/>
  <c r="K19" i="12"/>
  <c r="F19" i="12"/>
  <c r="H19" i="12"/>
  <c r="M19" i="12"/>
  <c r="E19" i="12"/>
  <c r="J19" i="12"/>
  <c r="I19" i="12"/>
  <c r="E18" i="12"/>
  <c r="L18" i="12"/>
  <c r="D18" i="12"/>
  <c r="J18" i="12"/>
  <c r="G18" i="12"/>
  <c r="H18" i="12"/>
  <c r="N18" i="12"/>
  <c r="I18" i="12"/>
  <c r="K18" i="12"/>
  <c r="F18" i="12"/>
  <c r="M18" i="12"/>
  <c r="D16" i="12"/>
  <c r="J16" i="12"/>
  <c r="N16" i="12"/>
  <c r="F16" i="12"/>
  <c r="G16" i="12"/>
  <c r="I16" i="12"/>
  <c r="H16" i="12"/>
  <c r="M16" i="12"/>
  <c r="E16" i="12"/>
  <c r="K16" i="12"/>
  <c r="L16" i="12"/>
  <c r="M14" i="12"/>
  <c r="E14" i="12"/>
  <c r="N14" i="12"/>
  <c r="D14" i="12"/>
  <c r="F14" i="12"/>
  <c r="K14" i="12"/>
  <c r="I14" i="12"/>
  <c r="J14" i="12"/>
  <c r="H14" i="12"/>
  <c r="G14" i="12"/>
  <c r="L14" i="12"/>
  <c r="F12" i="12"/>
  <c r="D12" i="12"/>
  <c r="J12" i="12"/>
  <c r="I12" i="12"/>
  <c r="L12" i="12"/>
  <c r="G12" i="12"/>
  <c r="M12" i="12"/>
  <c r="E12" i="12"/>
  <c r="H12" i="12"/>
  <c r="K12" i="12"/>
  <c r="N12" i="12"/>
  <c r="N9" i="12"/>
  <c r="F9" i="12"/>
  <c r="J9" i="12"/>
  <c r="G9" i="12"/>
  <c r="M9" i="12"/>
  <c r="E9" i="12"/>
  <c r="K9" i="12"/>
  <c r="H9" i="12"/>
  <c r="L9" i="12"/>
  <c r="D9" i="12"/>
  <c r="I9" i="12"/>
  <c r="S11" i="12" l="1"/>
  <c r="S27" i="12"/>
  <c r="R27" i="12"/>
  <c r="Q27" i="12"/>
  <c r="S26" i="12"/>
  <c r="R26" i="12"/>
  <c r="Q26" i="12"/>
  <c r="F56" i="12"/>
  <c r="R9" i="12" s="1"/>
  <c r="S9" i="12" s="1"/>
  <c r="S25" i="12" l="1"/>
  <c r="R25" i="12"/>
  <c r="Q25" i="12"/>
  <c r="R12" i="12"/>
  <c r="R28" i="12" l="1"/>
  <c r="S28" i="12"/>
  <c r="S12" i="12"/>
  <c r="Q2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6" authorId="0" shapeId="0" xr:uid="{E7928E64-746D-4677-BCA4-91C607A0FB31}">
      <text>
        <r>
          <rPr>
            <sz val="9"/>
            <color indexed="81"/>
            <rFont val="Tahoma"/>
            <family val="2"/>
          </rPr>
          <t>Double click to view full content</t>
        </r>
      </text>
    </comment>
    <comment ref="C8" authorId="0" shapeId="0" xr:uid="{53AB6A40-2293-4ACE-8968-47296989D80E}">
      <text>
        <r>
          <rPr>
            <sz val="9"/>
            <color indexed="81"/>
            <rFont val="Tahoma"/>
            <family val="2"/>
          </rPr>
          <t>Double click to view full content</t>
        </r>
      </text>
    </comment>
    <comment ref="C10" authorId="0" shapeId="0" xr:uid="{9C7F1BD1-6E61-4C44-9C81-F1844EA725F3}">
      <text>
        <r>
          <rPr>
            <sz val="9"/>
            <color indexed="81"/>
            <rFont val="Tahoma"/>
            <family val="2"/>
          </rPr>
          <t>Double click to view full content</t>
        </r>
      </text>
    </comment>
  </commentList>
</comments>
</file>

<file path=xl/sharedStrings.xml><?xml version="1.0" encoding="utf-8"?>
<sst xmlns="http://schemas.openxmlformats.org/spreadsheetml/2006/main" count="1028" uniqueCount="600">
  <si>
    <t>Based on the Primary and Community Healthcare Standards (October 2021)</t>
  </si>
  <si>
    <t>No.</t>
  </si>
  <si>
    <t>Actions</t>
  </si>
  <si>
    <t>Link to evidence</t>
  </si>
  <si>
    <t>How do you rate your performance?</t>
  </si>
  <si>
    <t>Estimate % of complete</t>
  </si>
  <si>
    <t>Action plan or comments</t>
  </si>
  <si>
    <t>Responsible person or area</t>
  </si>
  <si>
    <t>Due date</t>
  </si>
  <si>
    <t>Priority</t>
  </si>
  <si>
    <t>Link to task list</t>
  </si>
  <si>
    <t>Governance, leadership and culture</t>
  </si>
  <si>
    <t>The healthcare service:
a. Has a culture of safety and quality improvement
b. Partners with patients, carers and consumers
c. Sets priorities and strategic directions for safe and high-quality clinical care, and ensures that these are communicated effectively to the workforce
d. Establishes and maintains a clinical governance framework
e. Clearly defines the safety and quality roles, responsibilities and accountabilities of those governing the healthcare service, management, and the workforce
f. Monitors and reviews the safety and quality performance of the healthcare service
g. Considers the safety and quality of health care for patients in its business decision-making
h. Establishes and maintains systems for integrating care with other service providers involved in a patient’s care</t>
  </si>
  <si>
    <t>Patient safety and quality systems</t>
  </si>
  <si>
    <t>Policies and procedures</t>
  </si>
  <si>
    <t>The healthcare service uses a risk management approach to:
a. Establish and maintain policies, procedures and protocols
b. Make policies, procedures and protocols easily available to the workforce
c. Monitor and take action to improve adherence to policies, procedures and protocols
d. Ensure compliance with relevant safety and quality legislation, regulation and jurisdictional requirements</t>
  </si>
  <si>
    <t>The healthcare service uses a range of data to:
a. Identify priorities for safety and quality improvement
b. Implement and monitor safety and quality improvement activities
c. Measure changes in safety and quality outcomes
d. Provide timely information on safety and quality performance to patients, carers and families and the workforce</t>
  </si>
  <si>
    <t>Measurement and quality improvement</t>
  </si>
  <si>
    <t>Risk management</t>
  </si>
  <si>
    <t>The healthcare service:
a. Supports the workforce to identify, mitigate and manage safety and quality risks
b. Documents and routinely monitors safety and quality risks
c. Plans for, and manages, ongoing service provision during internal and external emergencies and disasters</t>
  </si>
  <si>
    <t>Incident management and open disclosure</t>
  </si>
  <si>
    <t>The healthcare service has an incident management system that:
a. Supports the workforce to recognise and report incidents
b. Supports patients, carers and families to communicate concerns or report incidents
c. Involves the workforce in the review of incidents
d. Provides timely feedback on the analysis of incidents to the workforce and patients, carers and families who have communicated concerns or incidents
e. Uses the information from the analysis of incidents to improve safety and quality
f. Incorporates risks identified in the analysis of incidents into the risk management system
g. Regularly reviews and acts to improve the effectiveness of the incident management and investigation systems</t>
  </si>
  <si>
    <t>The healthcare service uses the Australian Open Disclosure Framework when a patient is harmed through the delivery of health care</t>
  </si>
  <si>
    <t>Feedback and complaints management</t>
  </si>
  <si>
    <t>The healthcare service:
a. Seeks feedback from patients, carers and families about their experiences and outcomes of health care
b. Has processes to regularly seek feedback from the workforce on their understanding and use of the safety and quality system
c. Uses feedback to improve safety and quality</t>
  </si>
  <si>
    <t>The healthcare service:
a. Provides opportunities for its patients to report complaints
b. Has processes to address complaints in a timely way
c. Uses information from the analysis of complaints to improve safety and quality</t>
  </si>
  <si>
    <t>Patient populations and social determinants of health</t>
  </si>
  <si>
    <t>The healthcare service identifies patient populations using its service at greater risk of avoidable differences in health outcomes, including:
a. People of Aboriginal and Torres Strait Islander origin
b. People with disability
c. People with diverse backgrounds</t>
  </si>
  <si>
    <t>The healthcare service uses information on its patient populations to inform planning and delivery of health care for patients</t>
  </si>
  <si>
    <t>Healthcare records</t>
  </si>
  <si>
    <t>The healthcare service has a healthcare record system that:
a. Makes the healthcare record available to healthcare providers at the point of care
b. Supports healthcare providers to maintain accurate and complete healthcare records
c. Complies with privacy and security regulations
d. Supports audits of healthcare records
e. Facilitates a patient’s access to their healthcare record</t>
  </si>
  <si>
    <t>The healthcare service has processes to:
a. Receive and review reports on patients
b. Recall patients and communicate about reports and health care options
c. Take action on reports in a timely manner
d. Document reports in a patient’s healthcare record</t>
  </si>
  <si>
    <t>The healthcare service using My Health Record has processes to:
a. Use national healthcare identifiers for patients and healthcare providers
b. Use standard national terminologies
c. Support healthcare providers to use My Health Record to optimise the safety and quality of health care for patients</t>
  </si>
  <si>
    <t>The healthcare service providing clinical information to the My Health Record system has processes to:
a. Comply with legislative requirements
b. Ensure the accuracy and completeness of information uploaded</t>
  </si>
  <si>
    <t>Clinical performance and effectiveness</t>
  </si>
  <si>
    <t>Safety and quality training</t>
  </si>
  <si>
    <t>The healthcare service:
a. Provides its workforce with orientation and training to their safety and quality roles on commencement with the service, when safety and quality responsibilities change and when new healthcare services are introduced
b. Identifies the training needs of its workforce to meet the requirements of these standards
c. Ensures its workforce completes training to meet its safety and quality training needs</t>
  </si>
  <si>
    <t>The healthcare service supports its workforce to provide culturally safe services to meet the needs of its Aboriginal and Torres Strait Islander patients</t>
  </si>
  <si>
    <t>Safety and quality roles and responsibilities</t>
  </si>
  <si>
    <t>The healthcare service has processes to support its workforce to understand and fulfil their assigned safety and quality roles and responsibilities</t>
  </si>
  <si>
    <t>Evaluating performance</t>
  </si>
  <si>
    <t>The healthcare service has valid and reliable review processes for the workforce that:
a. Are used to regularly review their performance
b. Identify needs for training and development of safety and quality</t>
  </si>
  <si>
    <t>Scope of clinical practice</t>
  </si>
  <si>
    <t>The healthcare service has processes to ensure that healthcare providers have the qualifications, knowledge and skills required to perform their role by:
a. Describing the scope of clinical practice for healthcare providers practising in the healthcare service
b. Monitoring healthcare providers’ practices to ensure they are operating within their designated scope of clinical practice
c. Reviewing healthcare providers’ scope of clinical practice when a clinical service, procedure or technology is introduced or substantially altered</t>
  </si>
  <si>
    <t>Evidence-based care</t>
  </si>
  <si>
    <t>The healthcare service:
a. Provides its healthcare providers with ready access to best practice guidelines and available evidence, clinical care standards developed by the Australian Commission on Safety and Quality in Health Care and decision support tools relevant to their clinical practice
b. Supports its healthcare providers to use best practice guidelines and available evidence, clinical care standards developed by the Australian Commission on Safety and Quality in Health Care and decision support tools relevant to their clinical practice to deliver best practice care</t>
  </si>
  <si>
    <t>Variation in care delivered and health outcomes</t>
  </si>
  <si>
    <t>The healthcare service supports its healthcare providers to:
a. Monitor and review care delivered against relevant best practice care
b. Explores reasons for variation of health care from best practice
c. Uses information on unwarranted variation from best practice to improve health care</t>
  </si>
  <si>
    <t>Safe environment for the delivery of care</t>
  </si>
  <si>
    <t>Safe environment</t>
  </si>
  <si>
    <t>The healthcare service maximises safety and quality of health care:
a. Through the design of the environment and management of the location where health care is provided
b. By providing access to an environment, devices and equipment that are fit for purpose and well maintained
c. By ensuring patients’ privacy when health care is provided</t>
  </si>
  <si>
    <t>The healthcare service identifies areas that have a high risk of unpredictable behaviours and develops strategies to minimise the risks of harm to patients, carers, families, consumers and the workforce</t>
  </si>
  <si>
    <t>The healthcare service supports patients to access health care, including patients from diverse backgrounds and patients with disability</t>
  </si>
  <si>
    <t>The healthcare service provides a culturally safe environment that recognises the importance of the cultural beliefs and practices of Aboriginal and Torres Strait Islander people</t>
  </si>
  <si>
    <t>List of evidence for the Primary and Community Healthcare Standards (October 2021)</t>
  </si>
  <si>
    <t>Evidence</t>
  </si>
  <si>
    <t>Comments</t>
  </si>
  <si>
    <t>Evidence A</t>
  </si>
  <si>
    <t>Evidence B</t>
  </si>
  <si>
    <t>Evidence C</t>
  </si>
  <si>
    <t>Evidence D</t>
  </si>
  <si>
    <t>Evidence E</t>
  </si>
  <si>
    <t>Task list for the Primary and Community Healthcare Standards (October 2021)</t>
  </si>
  <si>
    <t>Task A</t>
  </si>
  <si>
    <t>Task B</t>
  </si>
  <si>
    <t>Task C</t>
  </si>
  <si>
    <t>Task D</t>
  </si>
  <si>
    <t>Task E</t>
  </si>
  <si>
    <t>Clinical Governance</t>
  </si>
  <si>
    <t>Partnering with consumers</t>
  </si>
  <si>
    <t>Partnering with Consumers</t>
  </si>
  <si>
    <t>Clinical governance and quality improvement systems to support partnering with consumers</t>
  </si>
  <si>
    <t>Integrating clinical governance</t>
  </si>
  <si>
    <t>Healthcare providers use the safety and quality systems from the Clinical Governance Standard when:
a. Implementing policies and procedures for partnering with consumers
b. Managing risks associated with partnering with consumers
c. Monitoring processes for partnering with consumers</t>
  </si>
  <si>
    <t>Partnering with patients in their own care</t>
  </si>
  <si>
    <t>The healthcare service:
a. Uses a Charter of Rights consistent with the Australian Charter of Healthcare Rights
b. Has processes to support the workforce to apply the principles of the Charter of Rights in the planning and delivery of health care
c. Makes the Charter of Rights easily accessible for patients, carers, families and consumers
d. Ensures its informed consent processes comply with legislation and best practice</t>
  </si>
  <si>
    <t>The healthcare service has processes to identify:
a. The capacity of a patient to make decisions about their own health care
b. A substitute decision-maker if a patient does not have the capacity to make decisions for themselves</t>
  </si>
  <si>
    <t>Shared decisions and planning care</t>
  </si>
  <si>
    <t>The healthcare service has processes for healthcare providers to partner with patients and/or their substitute decision-maker to plan, communicate, set and review goals, make decisions and document their preferences about their current and future health care</t>
  </si>
  <si>
    <t>The healthcare service supports the workforce to form partnerships with patients, carers and families so that patients can be actively involved in their own health care</t>
  </si>
  <si>
    <t>Health literacy</t>
  </si>
  <si>
    <t>Communication that supports effective partnerships</t>
  </si>
  <si>
    <t>The workforce communicates with patients, carers, families and consumers about health and health care in a way that:
a. Is tailored to the patient’s needs and preferences
b. Is easily understood
c. Addresses the need for ongoing health care</t>
  </si>
  <si>
    <t>Accessing healthcare service information</t>
  </si>
  <si>
    <t>The healthcare service makes information available to consumers on:
a. The services available
b. The opening hours and how to access health care
c. Who can access the services
d. Estimated service costs
e. Alternative health care when the service is closed after-hours and in an emergency
f. Service location(s) and access details
g. Mechanisms for providing feedback and contact details for the appropriate healthcare complaints authority</t>
  </si>
  <si>
    <t>Partnering with consumers in service design</t>
  </si>
  <si>
    <t>The healthcare service works in partnership with patients, carers, families and consumers to seek and incorporate their views and experiences into the planning, design, monitoring and evaluation of services</t>
  </si>
  <si>
    <t>Healthcare rights and informed consent</t>
  </si>
  <si>
    <t>Partnerships in the planning, design, monitoring and evaluation of services</t>
  </si>
  <si>
    <t>Clinical Safety</t>
  </si>
  <si>
    <t>Clinical governance and quality improvement to support clinical safety</t>
  </si>
  <si>
    <t>Applying quality improvement systems</t>
  </si>
  <si>
    <t>Preventing and controlling infections</t>
  </si>
  <si>
    <t>Standard and transmission-based precautions</t>
  </si>
  <si>
    <t>Hand hygiene</t>
  </si>
  <si>
    <t>Respiratory hygiene, cough etiquette and physical distancing</t>
  </si>
  <si>
    <t>Aseptic technique</t>
  </si>
  <si>
    <t>Invasive medical devices</t>
  </si>
  <si>
    <t>Clean and safe environment</t>
  </si>
  <si>
    <t>Workforce screening and immunisation</t>
  </si>
  <si>
    <t>Infections in the workforce</t>
  </si>
  <si>
    <t>Reprocessing of reusable medical devices</t>
  </si>
  <si>
    <t>Antimicrobial stewardship</t>
  </si>
  <si>
    <t>Medication safety</t>
  </si>
  <si>
    <t>Documentation, provision and access to medicines-related information</t>
  </si>
  <si>
    <t>Safe and secure storage and supply of medicines</t>
  </si>
  <si>
    <t>High-risk medicines</t>
  </si>
  <si>
    <t>Comprehensive care</t>
  </si>
  <si>
    <t>Multidisciplinary collaboration</t>
  </si>
  <si>
    <t>Health promotion and prevention</t>
  </si>
  <si>
    <t>Planning and delivering comprehensive care</t>
  </si>
  <si>
    <t>Comprehensive care at the end of life</t>
  </si>
  <si>
    <t>Communicating for safety</t>
  </si>
  <si>
    <t>Processes for effective communication</t>
  </si>
  <si>
    <t>Communication to support patient referral and multidisciplinary collaboration</t>
  </si>
  <si>
    <t>Maximising patient attendance</t>
  </si>
  <si>
    <t>Communication of critical information</t>
  </si>
  <si>
    <t>Recognising and responding to serious deterioration and minimising harm</t>
  </si>
  <si>
    <t>Recognising serious deterioration or distress and escalating care</t>
  </si>
  <si>
    <t>Planning for safety</t>
  </si>
  <si>
    <t>The workforce uses safety and quality systems from the Clinical Governance Standard when:
a. Implementing policies and procedures for clinical safety
b. Managing risks associated with clinical safety
c. Identifying training requirements to support clinical safety</t>
  </si>
  <si>
    <t xml:space="preserve"> The healthcare service applies the quality improvement system from the Clinical Governance Standard when:
a. Monitoring clinical safety risks
b. Implementing strategies to improve clinical safety outcomes and associated processes
c. Reporting on clinical safety</t>
  </si>
  <si>
    <t>The workforce uses the healthcare service’s processes from the Partnering with Consumers Standard when addressing clinical safety to:
a. Actively involve patients in their own health care
b. Meet the patient’s information needs
c. Share decision-making</t>
  </si>
  <si>
    <t>The healthcare service has a hand hygiene process that is incorporated in its overarching infection prevention and control program as part of standard precautions and:
a. Is consistent with the appropriate elements of the National Hand Hygiene Initiative, and jurisdictional requirements
b. Supports the workforce and consumers to practise hand hygiene</t>
  </si>
  <si>
    <t>The healthcare service supports the workforce and consumers to practise respiratory hygiene, cough etiquette and physical distancing where relevant</t>
  </si>
  <si>
    <t>Where aseptic technique is required as part of the provision of health care, the healthcare service has processes to:
a. Identify procedures where aseptic technique applies
b. Monitor healthcare providers’ practices to ensure compliance with the healthcare service’s policies and procedures on aseptic technique</t>
  </si>
  <si>
    <t>Where invasive medical devices are used, the healthcare service has processes for the appropriate use and management of invasive medical devices that are consistent with the current edition of the Australian Guidelines for the Prevention and Control of Infection in Healthcare</t>
  </si>
  <si>
    <t>The healthcare service has processes to evaluate and respond to infection risks for:
a. New and existing equipment, devices and products used in the healthcare service
b. Clinical and non-clinical areas, and workplace amenity areas
c. Maintaining, repairing and upgrading buildings, equipment, furnishings and fittings
d. Handling, transporting and storage of linen
e. Novel infections, and risks identified as part of a public health response or pandemic planning</t>
  </si>
  <si>
    <t>Where reusable equipment, instruments and devices are used, the healthcare service has:
a. Processes for reprocessing that are consistent with relevant national and international standards, in conjunction with manufacturers’ guidelines
b. A process for critical equipment, instruments, and devices that is capable of identifying the:
- patient
- procedure
- reusable equipment, instruments and devices that were used for the procedure
c. Processes to plan and manage reprocessing requirements and additional controls for novel and emerging infections</t>
  </si>
  <si>
    <t>The healthcare service that prescribes, supplies and/or administers antimicrobials:
a. Provides healthcare providers with access to, and promotes the use of, current evidence-based Australian therapeutic guidelines and resources on antimicrobial prescribing
b. Incorporates core elements, recommendations and principles from the current Antimicrobial Stewardship Clinical Care Standard into service delivery
c. Supports healthcare providers who prescribe antimicrobials to review compliance of antimicrobial prescribing against current local or Australian therapeutic guidelines
d. Supports healthcare providers to identify the areas of improvement and takes action to increase the appropriateness of antimicrobial usage
e. Has mechanisms to educate consumers about the risks, benefits and alternatives to antimicrobials for their condition</t>
  </si>
  <si>
    <t>A healthcare service that prescribes, supplies and/or administers medicines has processes to ensure healthcare providers work within their scope of clinical practice to:
a. Take a best possible medication history on presentation or as early as possible in the episode of care
b. Ensure a patient’s medicines-related information is included in a patient’s healthcare record
c. Partner with patients, carers and families in the management of their medicines
d. Support patients, carers and families to maintain a current and accurate medicines list
e. Encourage patients to share their medicines list with other healthcare providers involved in their care and/or does so on a patient’s behalf with their consent
f. Use information on a patient’s medication history to minimise risks in the planning and delivery of health care</t>
  </si>
  <si>
    <t>The healthcare service has processes to ensure healthcare providers work within their scope of clinical practice to:
a. Provide information on medicines tailored to the patient’s needs and preferences
b. Take action when a healthcare provider or patient identifies a suspected medicines-related problem
c. Report suspected adverse drug reactions to the Therapeutic Goods Administration</t>
  </si>
  <si>
    <t>A healthcare service that prescribes, stores, supplies and/or administers medicines complies with manufacturer’s instructions, legislative and jurisdictional requirements for the:
a. Safe and secure storage of medicines, including high-risk medicines
b. Storage of temperature-sensitive medicines and cold chain management
c. Supply of medicines
d. Disposal of unused, unwanted or expired medicines</t>
  </si>
  <si>
    <t>A healthcare service that prescribes, stores, supplies and/or administers medicines has processes to:
a. Identify high-risk medicines within the service
b. Safely store, prescribe, supply, administer and dispose of high-risk medicines</t>
  </si>
  <si>
    <t>The healthcare service:
a. Collaborates with other healthcare providers involved in a patient’s care
b. Supports collaboration with other care providers to develop a coordinated approach to the planning and delivery of health care
c. Facilitates reporting to a patient’s other relevant care providers</t>
  </si>
  <si>
    <t>The healthcare service has processes to support health education and promotion, illness prevention and early intervention for patients, considering its patient population</t>
  </si>
  <si>
    <t>The healthcare service has processes to ensure healthcare providers work within their scope of practice to plan and deliver comprehensive care by:
a. Conducting a risk screening and assessment
b. Conducting a clinical assessment and diagnosis
c. Identifying the patient’s goals of care
d. Developing and agreeing a plan for care in partnership with the patient
e. Delivering comprehensive care in accordance with the agreed plan for health care
f. Recalling patients for follow-up health care when required
g. Reviewing and improving the processes of comprehensive care delivery
h. Receiving a current advance care plan and incorporating it into a patient’s healthcare record</t>
  </si>
  <si>
    <t>The healthcare service has processes to:
a. Routinely ask if a patient is of Aboriginal and/or Torres Strait Islander origin
b. Record this information in the patient’s healthcare record
c. Use this information to optimise the planning and delivery of health care</t>
  </si>
  <si>
    <t>The healthcare service supports its workforce to meet the individual needs of its patients, including those:
a. with disability
b. from diverse populations</t>
  </si>
  <si>
    <t>Healthcare providers use a healthcare service’s processes that are consistent with the National Consensus Statement: Essential elements for safe and high-quality end-of-life care to:
a. Identify patients who are at the end of life
b. Use this information to plan and deliver health care</t>
  </si>
  <si>
    <t>The healthcare service has processes that use at least three patient identifiers to ensure patients are correctly identified</t>
  </si>
  <si>
    <t>The healthcare service has processes to:
a. Correctly match patients to their health care
b. Ensure essential information is documented in a patient’s healthcare record</t>
  </si>
  <si>
    <t>The healthcare service supports its healthcare providers to refer patients to other services and collaborate with other care providers by:
a. Using best practice structured communication processes
b. Considering the patient’s risks, goals and preferences for health care
c. Communicating information that is current, comprehensive and accurate</t>
  </si>
  <si>
    <t>The healthcare service has effective communication processes to maximise patient attendance at planned appointments</t>
  </si>
  <si>
    <t>The healthcare service uses its communication processes to effectively communicate critical information, alerts and risks, in a timely way, when they emerge or change to:
a. Relevant healthcare providers involved in the patient’s care
b. Patients, carers and families, in accordance with the patient’s preferences</t>
  </si>
  <si>
    <t>The healthcare service has communication processes for patients, carers and families to directly communicate critical information and risks about health care to their healthcare providers</t>
  </si>
  <si>
    <t>Healthcare providers use the healthcare service’s processes to:
a. Recognise deterioration in a patient’s physical, mental or cognitive health
b. Respond to a patient within their scope of clinical practice and call for emergency assistance
c. Notify a patient’s other relevant healthcare providers, carers or family when their health care is escalated</t>
  </si>
  <si>
    <t>The healthcare service:
a. Has processes to respond to patients who are distressed, have expressed thoughts of self-harm or suicide, or have self-harmed
b. Has processes to respond to patients who present a risk of harm to others
c. Provides information on accessing other services to patients with healthcare needs beyond the scope of the service
d. Has a process that supports crisis intervention that is aligned to legislation</t>
  </si>
  <si>
    <t>Click here to navigate to the list of evidence for Action 1.01</t>
  </si>
  <si>
    <t>Click here to navigate to the list of evidence for Action 1.02</t>
  </si>
  <si>
    <t>Click here to navigate to the list of evidence for Action 1.03</t>
  </si>
  <si>
    <t>Click here to navigate to the list of evidence for Action 1.04</t>
  </si>
  <si>
    <t>Click here to navigate to the list of evidence for Action 1.05</t>
  </si>
  <si>
    <t>Click here to navigate to the list of evidence for Action 1.06</t>
  </si>
  <si>
    <t>Click here to navigate to the list of evidence for Action 1.07</t>
  </si>
  <si>
    <t>Click here to navigate to the list of evidence for Action 1.08</t>
  </si>
  <si>
    <t>Click here to navigate to the list of evidence for Action 1.09</t>
  </si>
  <si>
    <t>Click here to navigate to the list of evidence for Action 1.10</t>
  </si>
  <si>
    <t>Click here to navigate to the list of evidence for Action 1.11</t>
  </si>
  <si>
    <t>Click here to navigate to the list of evidence for Action 1.12</t>
  </si>
  <si>
    <t>Click here to navigate to the list of evidence for Action 1.13</t>
  </si>
  <si>
    <t>Click here to navigate to the list of evidence for Action 1.14</t>
  </si>
  <si>
    <t>Click here to navigate to the list of evidence for Action 1.15</t>
  </si>
  <si>
    <t>Click here to navigate to the list of evidence for Action 1.16</t>
  </si>
  <si>
    <t>Click here to navigate to the list of evidence for Action 1.17</t>
  </si>
  <si>
    <t>Click here to navigate to the list of evidence for Action 1.18</t>
  </si>
  <si>
    <t>Click here to navigate to the list of evidence for Action 1.19</t>
  </si>
  <si>
    <t>Click here to navigate to the list of evidence for Action 1.20</t>
  </si>
  <si>
    <t>Click here to navigate to the list of evidence for Action 1.21</t>
  </si>
  <si>
    <t>Click here to navigate to the list of evidence for Action 1.22</t>
  </si>
  <si>
    <t>Click here to navigate to the list of evidence for Action 1.23</t>
  </si>
  <si>
    <t>Click here to navigate to the list of evidence for Action 1.24</t>
  </si>
  <si>
    <t>Click here to navigate to the list of evidence for Action 1.25</t>
  </si>
  <si>
    <t>Click here to navigate to the task list for Action 1.01</t>
  </si>
  <si>
    <t>Click here to navigate to the task list for Action 1.02</t>
  </si>
  <si>
    <t>Click here to navigate to the task list for Action 1.03</t>
  </si>
  <si>
    <t>Click here to navigate to the task list for Action 1.04</t>
  </si>
  <si>
    <t>Click here to navigate to the task list for Action 1.05</t>
  </si>
  <si>
    <t>Click here to navigate to the task list for Action 1.06</t>
  </si>
  <si>
    <t>Click here to navigate to the task list for Action 1.07</t>
  </si>
  <si>
    <t>Click here to navigate to the task list for Action 1.08</t>
  </si>
  <si>
    <t>Click here to navigate to the task list for Action 1.09</t>
  </si>
  <si>
    <t>Click here to navigate to the task list for Action 1.10</t>
  </si>
  <si>
    <t>Click here to navigate to the task list for Action 1.11</t>
  </si>
  <si>
    <t>Click here to navigate to the task list for Action 1.12</t>
  </si>
  <si>
    <t>Click here to navigate to the task list for Action 1.13</t>
  </si>
  <si>
    <t>Click here to navigate to the task list for Action 1.14</t>
  </si>
  <si>
    <t>Click here to navigate to the task list for Action 1.15</t>
  </si>
  <si>
    <t>Click here to navigate to the task list for Action 1.16</t>
  </si>
  <si>
    <t>Click here to navigate to the task list for Action 1.17</t>
  </si>
  <si>
    <t>Click here to navigate to the task list for Action 1.18</t>
  </si>
  <si>
    <t>Click here to navigate to the task list for Action 1.19</t>
  </si>
  <si>
    <t>Click here to navigate to the task list for Action 1.20</t>
  </si>
  <si>
    <t>Click here to navigate to the task list for Action 1.21</t>
  </si>
  <si>
    <t>Click here to navigate to the task list for Action 1.22</t>
  </si>
  <si>
    <t>Click here to navigate to the task list for Action 1.23</t>
  </si>
  <si>
    <t>Click here to navigate to the task list for Action 1.24</t>
  </si>
  <si>
    <t>Click here to navigate to the task list for Action 1.25</t>
  </si>
  <si>
    <t>Click here to navigate to the list of evidence for Action 3.01</t>
  </si>
  <si>
    <t>Click here to navigate to the list of evidence for Action 3.02</t>
  </si>
  <si>
    <t>Click here to navigate to the list of evidence for Action 3.03</t>
  </si>
  <si>
    <t>Click here to navigate to the list of evidence for Action 3.04</t>
  </si>
  <si>
    <t>Click here to navigate to the list of evidence for Action 3.05</t>
  </si>
  <si>
    <t>Click here to navigate to the list of evidence for Action 3.06</t>
  </si>
  <si>
    <t>Click here to navigate to the list of evidence for Action 3.07</t>
  </si>
  <si>
    <t>Click here to navigate to the list of evidence for Action 3.08</t>
  </si>
  <si>
    <t>Click here to navigate to the list of evidence for Action 3.09</t>
  </si>
  <si>
    <t>Click here to navigate to the list of evidence for Action 3.10</t>
  </si>
  <si>
    <t>Click here to navigate to the list of evidence for Action 3.11</t>
  </si>
  <si>
    <t>Click here to navigate to the list of evidence for Action 3.12</t>
  </si>
  <si>
    <t>Click here to navigate to the list of evidence for Action 3.13</t>
  </si>
  <si>
    <t>Click here to navigate to the list of evidence for Action 3.14</t>
  </si>
  <si>
    <t>Click here to navigate to the list of evidence for Action 3.15</t>
  </si>
  <si>
    <t>Click here to navigate to the list of evidence for Action 3.16</t>
  </si>
  <si>
    <t>Click here to navigate to the list of evidence for Action 3.17</t>
  </si>
  <si>
    <t>Click here to navigate to the list of evidence for Action 3.18</t>
  </si>
  <si>
    <t>Click here to navigate to the list of evidence for Action 3.19</t>
  </si>
  <si>
    <t>Click here to navigate to the list of evidence for Action 3.20</t>
  </si>
  <si>
    <t>Click here to navigate to the list of evidence for Action 3.21</t>
  </si>
  <si>
    <t>Click here to navigate to the list of evidence for Action 3.22</t>
  </si>
  <si>
    <t>Click here to navigate to the list of evidence for Action 3.23</t>
  </si>
  <si>
    <t>Click here to navigate to the list of evidence for Action 3.24</t>
  </si>
  <si>
    <t>Click here to navigate to the list of evidence for Action 3.25</t>
  </si>
  <si>
    <t>Click here to navigate to the list of evidence for Action 3.26</t>
  </si>
  <si>
    <t>Click here to navigate to the list of evidence for Action 3.27</t>
  </si>
  <si>
    <t>Click here to navigate to the list of evidence for Action 3.28</t>
  </si>
  <si>
    <t>Click here to navigate to the list of evidence for Action 3.29</t>
  </si>
  <si>
    <t>Click here to navigate to the list of evidence for Action 3.30</t>
  </si>
  <si>
    <t>Click here to navigate to the list of evidence for Action 3.31</t>
  </si>
  <si>
    <t>Click here to navigate to the list of evidence for Action 3.32</t>
  </si>
  <si>
    <t>Click here to navigate to the task list for Action 3.01</t>
  </si>
  <si>
    <t>Click here to navigate to the task list for Action 3.02</t>
  </si>
  <si>
    <t>Click here to navigate to the task list for Action 3.03</t>
  </si>
  <si>
    <t>Click here to navigate to the task list for Action 3.04</t>
  </si>
  <si>
    <t>Click here to navigate to the task list for Action 3.05</t>
  </si>
  <si>
    <t>Click here to navigate to the task list for Action 3.06</t>
  </si>
  <si>
    <t>Click here to navigate to the task list for Action 3.07</t>
  </si>
  <si>
    <t>Click here to navigate to the task list for Action 3.08</t>
  </si>
  <si>
    <t>Click here to navigate to the task list for Action 3.09</t>
  </si>
  <si>
    <t>Click here to navigate to the task list for Action 3.10</t>
  </si>
  <si>
    <t>Click here to navigate to the task list for Action 3.11</t>
  </si>
  <si>
    <t>Click here to navigate to the task list for Action 3.12</t>
  </si>
  <si>
    <t>Click here to navigate to the task list for Action 3.13</t>
  </si>
  <si>
    <t>Click here to navigate to the task list for Action 3.14</t>
  </si>
  <si>
    <t>Click here to navigate to the task list for Action 3.15</t>
  </si>
  <si>
    <t>Click here to navigate to the task list for Action 3.16</t>
  </si>
  <si>
    <t>Click here to navigate to the task list for Action 3.17</t>
  </si>
  <si>
    <t>Click here to navigate to the task list for Action 3.18</t>
  </si>
  <si>
    <t>Click here to navigate to the task list for Action 3.19</t>
  </si>
  <si>
    <t>Click here to navigate to the task list for Action 3.20</t>
  </si>
  <si>
    <t>Click here to navigate to the task list for Action 3.21</t>
  </si>
  <si>
    <t>Click here to navigate to the task list for Action 3.22</t>
  </si>
  <si>
    <t>Click here to navigate to the task list for Action 3.23</t>
  </si>
  <si>
    <t>Click here to navigate to the task list for Action 3.24</t>
  </si>
  <si>
    <t>Click here to navigate to the task list for Action 3.25</t>
  </si>
  <si>
    <t>Click here to navigate to the task list for Action 3.26</t>
  </si>
  <si>
    <t>Click here to navigate to the task list for Action 3.27</t>
  </si>
  <si>
    <t>Click here to navigate to the task list for Action 3.28</t>
  </si>
  <si>
    <t>Click here to navigate to the task list for Action 3.29</t>
  </si>
  <si>
    <t>Click here to navigate to the task list for Action 3.30</t>
  </si>
  <si>
    <t>Click here to navigate to the task list for Action 3.31</t>
  </si>
  <si>
    <t>Click here to navigate to the task list for Action 3.32</t>
  </si>
  <si>
    <t>Met</t>
  </si>
  <si>
    <t>Click here to navigate to the list of evidence for Action 2.01</t>
  </si>
  <si>
    <t>Click here to navigate to the list of evidence for Action 2.02</t>
  </si>
  <si>
    <t>Click here to navigate to the list of evidence for Action 2.03</t>
  </si>
  <si>
    <t>Click here to navigate to the list of evidence for Action 2.04</t>
  </si>
  <si>
    <t>Click here to navigate to the list of evidence for Action 2.05</t>
  </si>
  <si>
    <t>Click here to navigate to the list of evidence for Action 2.06</t>
  </si>
  <si>
    <t>Click here to navigate to the list of evidence for Action 2.07</t>
  </si>
  <si>
    <t>Click here to navigate to the list of evidence for Action 2.08</t>
  </si>
  <si>
    <t>Click here to navigate to the task list for Action 2.01</t>
  </si>
  <si>
    <t>Click here to navigate to the task list for Action 2.02</t>
  </si>
  <si>
    <t>Click here to navigate to the task list for Action 2.03</t>
  </si>
  <si>
    <t>Click here to navigate to the task list for Action 2.04</t>
  </si>
  <si>
    <t>Click here to navigate to the task list for Action 2.05</t>
  </si>
  <si>
    <t>Click here to navigate to the task list for Action 2.06</t>
  </si>
  <si>
    <t>Click here to navigate to the task list for Action 2.07</t>
  </si>
  <si>
    <t>Click here to navigate to the task list for Action 2.08</t>
  </si>
  <si>
    <t>Worksheet</t>
  </si>
  <si>
    <t>Action</t>
  </si>
  <si>
    <t>Action Value</t>
  </si>
  <si>
    <t>Rating</t>
  </si>
  <si>
    <t>Rating value</t>
  </si>
  <si>
    <t>Percent</t>
  </si>
  <si>
    <t>Percent value</t>
  </si>
  <si>
    <t>Clinical Governance Standard</t>
  </si>
  <si>
    <t>Partnering with Consumers Standard</t>
  </si>
  <si>
    <t>Clinical Safety Standard</t>
  </si>
  <si>
    <t>A1.01</t>
  </si>
  <si>
    <t>A1.02</t>
  </si>
  <si>
    <t>A1.03</t>
  </si>
  <si>
    <t>A1.04</t>
  </si>
  <si>
    <t>A1.05</t>
  </si>
  <si>
    <t>A1.06</t>
  </si>
  <si>
    <t>A1.07</t>
  </si>
  <si>
    <t>A1.08</t>
  </si>
  <si>
    <t>A1.09</t>
  </si>
  <si>
    <t>A1.10</t>
  </si>
  <si>
    <t>A1.11</t>
  </si>
  <si>
    <t>A1.12</t>
  </si>
  <si>
    <t>A1.13</t>
  </si>
  <si>
    <t>A1.14</t>
  </si>
  <si>
    <t>A1.15</t>
  </si>
  <si>
    <t>A1.16</t>
  </si>
  <si>
    <t>A1.17</t>
  </si>
  <si>
    <t>A1.18</t>
  </si>
  <si>
    <t>A1.19</t>
  </si>
  <si>
    <t>A1.20</t>
  </si>
  <si>
    <t>A1.21</t>
  </si>
  <si>
    <t>A1.22</t>
  </si>
  <si>
    <t>A1.23</t>
  </si>
  <si>
    <t>A1.24</t>
  </si>
  <si>
    <t>A1.25</t>
  </si>
  <si>
    <t>A2.01</t>
  </si>
  <si>
    <t>A2.02</t>
  </si>
  <si>
    <t>A2.03</t>
  </si>
  <si>
    <t>A2.04</t>
  </si>
  <si>
    <t>A2.05</t>
  </si>
  <si>
    <t>A2.06</t>
  </si>
  <si>
    <t>A2.07</t>
  </si>
  <si>
    <t>A2.08</t>
  </si>
  <si>
    <t>A3.01</t>
  </si>
  <si>
    <t>A3.02</t>
  </si>
  <si>
    <t>A3.03</t>
  </si>
  <si>
    <t>A3.04</t>
  </si>
  <si>
    <t>A3.05</t>
  </si>
  <si>
    <t>A3.06</t>
  </si>
  <si>
    <t>A3.07</t>
  </si>
  <si>
    <t>A3.08</t>
  </si>
  <si>
    <t>A3.09</t>
  </si>
  <si>
    <t>A3.10</t>
  </si>
  <si>
    <t>A3.11</t>
  </si>
  <si>
    <t>A3.12</t>
  </si>
  <si>
    <t>A3.13</t>
  </si>
  <si>
    <t>A3.14</t>
  </si>
  <si>
    <t>A3.15</t>
  </si>
  <si>
    <t>A3.16</t>
  </si>
  <si>
    <t>A3.17</t>
  </si>
  <si>
    <t>A3.18</t>
  </si>
  <si>
    <t>A3.19</t>
  </si>
  <si>
    <t>A3.20</t>
  </si>
  <si>
    <t>A3.21</t>
  </si>
  <si>
    <t>A3.22</t>
  </si>
  <si>
    <t>A3.23</t>
  </si>
  <si>
    <t>A3.24</t>
  </si>
  <si>
    <t>A3.25</t>
  </si>
  <si>
    <t>A3.26</t>
  </si>
  <si>
    <t>A3.27</t>
  </si>
  <si>
    <t>A3.28</t>
  </si>
  <si>
    <t>A3.29</t>
  </si>
  <si>
    <t>A3.30</t>
  </si>
  <si>
    <t>A3.31</t>
  </si>
  <si>
    <t>A3.32</t>
  </si>
  <si>
    <t>Governance</t>
  </si>
  <si>
    <t>Partnering</t>
  </si>
  <si>
    <t>Clinical safety</t>
  </si>
  <si>
    <t>R1.01</t>
  </si>
  <si>
    <t>R1.02</t>
  </si>
  <si>
    <t>R1.03</t>
  </si>
  <si>
    <t>R1.04</t>
  </si>
  <si>
    <t>R1.05</t>
  </si>
  <si>
    <t>R1.06</t>
  </si>
  <si>
    <t>R1.07</t>
  </si>
  <si>
    <t>R1.08</t>
  </si>
  <si>
    <t>R1.09</t>
  </si>
  <si>
    <t>R1.10</t>
  </si>
  <si>
    <t>R1.11</t>
  </si>
  <si>
    <t>R1.12</t>
  </si>
  <si>
    <t>R1.13</t>
  </si>
  <si>
    <t>R1.14</t>
  </si>
  <si>
    <t>R1.15</t>
  </si>
  <si>
    <t>R1.16</t>
  </si>
  <si>
    <t>R1.17</t>
  </si>
  <si>
    <t>R1.18</t>
  </si>
  <si>
    <t>R1.19</t>
  </si>
  <si>
    <t>R1.20</t>
  </si>
  <si>
    <t>R1.21</t>
  </si>
  <si>
    <t>R1.22</t>
  </si>
  <si>
    <t>R1.23</t>
  </si>
  <si>
    <t>R1.24</t>
  </si>
  <si>
    <t>R1.25</t>
  </si>
  <si>
    <t>R2.01</t>
  </si>
  <si>
    <t>R2.02</t>
  </si>
  <si>
    <t>R2.03</t>
  </si>
  <si>
    <t>R2.04</t>
  </si>
  <si>
    <t>R2.05</t>
  </si>
  <si>
    <t>R2.06</t>
  </si>
  <si>
    <t>R2.07</t>
  </si>
  <si>
    <t>R2.08</t>
  </si>
  <si>
    <t>R3.01</t>
  </si>
  <si>
    <t>R3.02</t>
  </si>
  <si>
    <t>R3.03</t>
  </si>
  <si>
    <t>R3.04</t>
  </si>
  <si>
    <t>R3.05</t>
  </si>
  <si>
    <t>R3.06</t>
  </si>
  <si>
    <t>R3.07</t>
  </si>
  <si>
    <t>R3.08</t>
  </si>
  <si>
    <t>R3.09</t>
  </si>
  <si>
    <t>R3.10</t>
  </si>
  <si>
    <t>R3.11</t>
  </si>
  <si>
    <t>R3.12</t>
  </si>
  <si>
    <t>R3.13</t>
  </si>
  <si>
    <t>R3.14</t>
  </si>
  <si>
    <t>R3.15</t>
  </si>
  <si>
    <t>R3.16</t>
  </si>
  <si>
    <t>R3.17</t>
  </si>
  <si>
    <t>R3.18</t>
  </si>
  <si>
    <t>R3.19</t>
  </si>
  <si>
    <t>R3.20</t>
  </si>
  <si>
    <t>R3.21</t>
  </si>
  <si>
    <t>R3.22</t>
  </si>
  <si>
    <t>R3.23</t>
  </si>
  <si>
    <t>R3.24</t>
  </si>
  <si>
    <t>R3.25</t>
  </si>
  <si>
    <t>R3.26</t>
  </si>
  <si>
    <t>R3.27</t>
  </si>
  <si>
    <t>R3.28</t>
  </si>
  <si>
    <t>R3.29</t>
  </si>
  <si>
    <t>R3.30</t>
  </si>
  <si>
    <t>R3.31</t>
  </si>
  <si>
    <t>R3.32</t>
  </si>
  <si>
    <t>P1.01</t>
  </si>
  <si>
    <t>P1.02</t>
  </si>
  <si>
    <t>P1.03</t>
  </si>
  <si>
    <t>P1.04</t>
  </si>
  <si>
    <t>P1.05</t>
  </si>
  <si>
    <t>P1.06</t>
  </si>
  <si>
    <t>P1.07</t>
  </si>
  <si>
    <t>P1.08</t>
  </si>
  <si>
    <t>P1.09</t>
  </si>
  <si>
    <t>P1.10</t>
  </si>
  <si>
    <t>P1.11</t>
  </si>
  <si>
    <t>P1.12</t>
  </si>
  <si>
    <t>P1.13</t>
  </si>
  <si>
    <t>P1.14</t>
  </si>
  <si>
    <t>P1.15</t>
  </si>
  <si>
    <t>P1.16</t>
  </si>
  <si>
    <t>P1.17</t>
  </si>
  <si>
    <t>P1.18</t>
  </si>
  <si>
    <t>P1.19</t>
  </si>
  <si>
    <t>P1.20</t>
  </si>
  <si>
    <t>P1.21</t>
  </si>
  <si>
    <t>P1.22</t>
  </si>
  <si>
    <t>P1.23</t>
  </si>
  <si>
    <t>P1.24</t>
  </si>
  <si>
    <t>P1.25</t>
  </si>
  <si>
    <t>P2.01</t>
  </si>
  <si>
    <t>P2.02</t>
  </si>
  <si>
    <t>P2.03</t>
  </si>
  <si>
    <t>P2.04</t>
  </si>
  <si>
    <t>P2.05</t>
  </si>
  <si>
    <t>P2.06</t>
  </si>
  <si>
    <t>P2.07</t>
  </si>
  <si>
    <t>P2.08</t>
  </si>
  <si>
    <t>P3.01</t>
  </si>
  <si>
    <t>P3.02</t>
  </si>
  <si>
    <t>P3.03</t>
  </si>
  <si>
    <t>P3.04</t>
  </si>
  <si>
    <t>P3.05</t>
  </si>
  <si>
    <t>P3.06</t>
  </si>
  <si>
    <t>P3.07</t>
  </si>
  <si>
    <t>P3.08</t>
  </si>
  <si>
    <t>P3.09</t>
  </si>
  <si>
    <t>P3.10</t>
  </si>
  <si>
    <t>P3.11</t>
  </si>
  <si>
    <t>P3.12</t>
  </si>
  <si>
    <t>P3.13</t>
  </si>
  <si>
    <t>P3.14</t>
  </si>
  <si>
    <t>P3.15</t>
  </si>
  <si>
    <t>P3.16</t>
  </si>
  <si>
    <t>P3.17</t>
  </si>
  <si>
    <t>P3.18</t>
  </si>
  <si>
    <t>P3.19</t>
  </si>
  <si>
    <t>P3.20</t>
  </si>
  <si>
    <t>P3.21</t>
  </si>
  <si>
    <t>P3.22</t>
  </si>
  <si>
    <t>P3.23</t>
  </si>
  <si>
    <t>P3.24</t>
  </si>
  <si>
    <t>P3.25</t>
  </si>
  <si>
    <t>P3.26</t>
  </si>
  <si>
    <t>P3.27</t>
  </si>
  <si>
    <t>P3.28</t>
  </si>
  <si>
    <t>P3.29</t>
  </si>
  <si>
    <t>P3.30</t>
  </si>
  <si>
    <t>P3.31</t>
  </si>
  <si>
    <t>P3.32</t>
  </si>
  <si>
    <t>Health service organisation:</t>
  </si>
  <si>
    <t>Enter the name of your health service organisation here.</t>
  </si>
  <si>
    <t>Not met</t>
  </si>
  <si>
    <t>%</t>
  </si>
  <si>
    <t>complete</t>
  </si>
  <si>
    <t>No. of actions met</t>
  </si>
  <si>
    <t>No. of actions not met</t>
  </si>
  <si>
    <t>No. of not applicable actions</t>
  </si>
  <si>
    <t>Total no. of actions</t>
  </si>
  <si>
    <t>Number of actions updated against the number of actions in the PCH Standards:</t>
  </si>
  <si>
    <t>No. of actions</t>
  </si>
  <si>
    <t>Actions updated</t>
  </si>
  <si>
    <t>Total</t>
  </si>
  <si>
    <t>Summary based on the number of actions updated:</t>
  </si>
  <si>
    <t># met</t>
  </si>
  <si>
    <t># not met</t>
  </si>
  <si>
    <t># n/a</t>
  </si>
  <si>
    <t>% met</t>
  </si>
  <si>
    <t>% not met</t>
  </si>
  <si>
    <t>% n/a</t>
  </si>
  <si>
    <t>Standard</t>
  </si>
  <si>
    <t>The healthcare service has processes to apply standard and transmission-based precautions that are fit for the setting and consistent with the current edition of the Australian Guidelines for the Prevention and Control of Infection in Healthcare, and jurisdictional requirements, and relevant jurisdictional laws and policies, including work health and safety laws.</t>
  </si>
  <si>
    <t>The healthcare service has processes to maintain a clean, safe and hygienic environment – in line with the current edition of the Australian Guidelines for the Prevention and Control of Infection in Healthcare, and jurisdictional requirements – to:
a. Respond to environment risks, including novel infections
b. Require cleaning and disinfection using products listed on the Australian Register of Therapeutic Goods consistent with manufacturers’ instructions for use and recommended frequencies
c. Provide access to training on cleaning processes for routine and outbreak situations, and novel infections</t>
  </si>
  <si>
    <t>The healthcare service has a risk-based workforce vaccine-preventable diseases screening and immunisation process that:
a. Is consistent with the current edition of the Australian Immunisation Handbook
b. Is consistent with jurisdictional requirements for vaccine-preventable diseases
c. Identifies and addresses specific risks to the workforce, consumers and patients</t>
  </si>
  <si>
    <t>The healthcare service has risk-based processes for preventing and managing infections in the workforce that:
a. Are consistent with the relevant state or territory work health safety regulation and the current edition of the Australian Guidelines for the Prevention and Control of Infection in Healthcare
b. Align with state and territory public health requirements for workforce screening and exclusion periods
c. Manage risks to the workforce, patients and visitors, including for novel infections
d. Promote non-attendance or remote-attendance at work and avoiding visiting or volunteering when infection is present or suspected
e. Plan for, and manage, ongoing service provision during outbreaks and pandemics or events where there is increased risk of transmission of infection</t>
  </si>
  <si>
    <t>How to use this tool (this worksheet)</t>
  </si>
  <si>
    <r>
      <rPr>
        <b/>
        <sz val="10"/>
        <color theme="10"/>
        <rFont val="Arial"/>
        <family val="2"/>
        <scheme val="minor"/>
      </rPr>
      <t>Governance</t>
    </r>
    <r>
      <rPr>
        <sz val="10"/>
        <color theme="10"/>
        <rFont val="Arial"/>
        <family val="2"/>
        <scheme val="minor"/>
      </rPr>
      <t>: Clinical Governance Standard worksheet</t>
    </r>
  </si>
  <si>
    <r>
      <rPr>
        <b/>
        <sz val="10"/>
        <color theme="10"/>
        <rFont val="Arial"/>
        <family val="2"/>
        <scheme val="minor"/>
      </rPr>
      <t>Governance-EL</t>
    </r>
    <r>
      <rPr>
        <sz val="10"/>
        <color theme="10"/>
        <rFont val="Arial"/>
        <family val="2"/>
        <scheme val="minor"/>
      </rPr>
      <t>: Evidence list worksheet for the Clinical Governance Standard</t>
    </r>
  </si>
  <si>
    <r>
      <rPr>
        <b/>
        <sz val="10"/>
        <color theme="10"/>
        <rFont val="Arial"/>
        <family val="2"/>
        <scheme val="minor"/>
      </rPr>
      <t>Governance-TL</t>
    </r>
    <r>
      <rPr>
        <sz val="10"/>
        <color theme="10"/>
        <rFont val="Arial"/>
        <family val="2"/>
        <scheme val="minor"/>
      </rPr>
      <t>: Task list worksheet for the Clinical Governance Standard</t>
    </r>
  </si>
  <si>
    <r>
      <rPr>
        <b/>
        <sz val="10"/>
        <color theme="10"/>
        <rFont val="Arial"/>
        <family val="2"/>
        <scheme val="minor"/>
      </rPr>
      <t>Partnering</t>
    </r>
    <r>
      <rPr>
        <sz val="10"/>
        <color theme="10"/>
        <rFont val="Arial"/>
        <family val="2"/>
        <scheme val="minor"/>
      </rPr>
      <t>: Partnering with Consumers Standard worksheet</t>
    </r>
  </si>
  <si>
    <r>
      <rPr>
        <b/>
        <sz val="10"/>
        <color theme="10"/>
        <rFont val="Arial"/>
        <family val="2"/>
        <scheme val="minor"/>
      </rPr>
      <t>Partnering-EL</t>
    </r>
    <r>
      <rPr>
        <sz val="10"/>
        <color theme="10"/>
        <rFont val="Arial"/>
        <family val="2"/>
        <scheme val="minor"/>
      </rPr>
      <t>: Evidence list worksheet for the Partnering with Consumers Standard</t>
    </r>
  </si>
  <si>
    <r>
      <rPr>
        <b/>
        <sz val="10"/>
        <color theme="10"/>
        <rFont val="Arial"/>
        <family val="2"/>
        <scheme val="minor"/>
      </rPr>
      <t>Partnering-TL</t>
    </r>
    <r>
      <rPr>
        <sz val="10"/>
        <color theme="10"/>
        <rFont val="Arial"/>
        <family val="2"/>
        <scheme val="minor"/>
      </rPr>
      <t>: Task list worksheet for the Partnering with Consumers Standard</t>
    </r>
  </si>
  <si>
    <r>
      <rPr>
        <b/>
        <sz val="10"/>
        <color theme="10"/>
        <rFont val="Arial"/>
        <family val="2"/>
        <scheme val="minor"/>
      </rPr>
      <t>Clinical Safety</t>
    </r>
    <r>
      <rPr>
        <sz val="10"/>
        <color theme="10"/>
        <rFont val="Arial"/>
        <family val="2"/>
        <scheme val="minor"/>
      </rPr>
      <t>: Clinical Safety Standard worksheet</t>
    </r>
  </si>
  <si>
    <r>
      <rPr>
        <b/>
        <sz val="10"/>
        <color theme="10"/>
        <rFont val="Arial"/>
        <family val="2"/>
        <scheme val="minor"/>
      </rPr>
      <t>Clinical Safety-EL</t>
    </r>
    <r>
      <rPr>
        <sz val="10"/>
        <color theme="10"/>
        <rFont val="Arial"/>
        <family val="2"/>
        <scheme val="minor"/>
      </rPr>
      <t>: Evidence list worksheet for the Clinical Safety Standard</t>
    </r>
  </si>
  <si>
    <r>
      <rPr>
        <b/>
        <sz val="10"/>
        <color theme="10"/>
        <rFont val="Arial"/>
        <family val="2"/>
        <scheme val="minor"/>
      </rPr>
      <t>Clinical Safety-TL</t>
    </r>
    <r>
      <rPr>
        <sz val="10"/>
        <color theme="10"/>
        <rFont val="Arial"/>
        <family val="2"/>
        <scheme val="minor"/>
      </rPr>
      <t>: Task list worksheet for the Clinical Safety Standard</t>
    </r>
  </si>
  <si>
    <t>Alternatively, you may click on the tabs at the bottom of the page to go to each worksheet.</t>
  </si>
  <si>
    <t>There is a worksheet for each of the three PCH Standards. The worksheet includes columns for the actions, reflective questions, examples of evidence, performance rating, estimate of percentage complete, action plan or comments, responsible person or area, due date and priority rating.</t>
  </si>
  <si>
    <t>The three standards in the PCH Standards</t>
  </si>
  <si>
    <t>To create a hyperlink, select the relevant cell, right click on your mouse and select the Hyperlink Button. In the Insert Hyperlink Dialogue Box, navigate and select the relevant document you want to link to. Notice that the contents of your cell have changed to a blue coloured font to show that is now a hyperlink. Click on the hyperlink to open the linked file. You can also hyperlink to a web page, such as your organisation's intranet page. In the Insert Hyperlink Dialogue Box, enter the web address in the Address Field located at the bottom of the dialogue box.</t>
  </si>
  <si>
    <t>The overview of progress worksheet</t>
  </si>
  <si>
    <t>Things that you need to avoid doing in the monitoring tool</t>
  </si>
  <si>
    <r>
      <rPr>
        <sz val="10"/>
        <color theme="1"/>
        <rFont val="Wingdings"/>
        <charset val="2"/>
      </rPr>
      <t></t>
    </r>
    <r>
      <rPr>
        <sz val="10"/>
        <color theme="1"/>
        <rFont val="Arial"/>
        <family val="2"/>
        <scheme val="minor"/>
      </rPr>
      <t xml:space="preserve"> Do not delete worksheets. You can hide nonessential worksheets.
</t>
    </r>
    <r>
      <rPr>
        <sz val="10"/>
        <color theme="1"/>
        <rFont val="Wingdings"/>
        <charset val="2"/>
      </rPr>
      <t></t>
    </r>
    <r>
      <rPr>
        <sz val="10"/>
        <color theme="1"/>
        <rFont val="Arial"/>
        <family val="2"/>
        <scheme val="minor"/>
      </rPr>
      <t xml:space="preserve"> Do not rename worksheets. This breaks hyperlinks.
</t>
    </r>
    <r>
      <rPr>
        <sz val="10"/>
        <color theme="1"/>
        <rFont val="Wingdings"/>
        <charset val="2"/>
      </rPr>
      <t></t>
    </r>
    <r>
      <rPr>
        <sz val="10"/>
        <color theme="1"/>
        <rFont val="Arial"/>
        <family val="2"/>
        <scheme val="minor"/>
      </rPr>
      <t xml:space="preserve"> Do not delete rows for hyperlinked cells shaded with a pale yellow colour. This also breaks hyperlinks.
</t>
    </r>
    <r>
      <rPr>
        <sz val="10"/>
        <color theme="1"/>
        <rFont val="Wingdings"/>
        <charset val="2"/>
      </rPr>
      <t></t>
    </r>
    <r>
      <rPr>
        <sz val="10"/>
        <color theme="1"/>
        <rFont val="Arial"/>
        <family val="2"/>
        <scheme val="minor"/>
      </rPr>
      <t xml:space="preserve"> Do not delete hyperlinks. Again, this breaks hyperlinks from that cell.
</t>
    </r>
    <r>
      <rPr>
        <sz val="10"/>
        <color theme="1"/>
        <rFont val="Wingdings"/>
        <charset val="2"/>
      </rPr>
      <t></t>
    </r>
    <r>
      <rPr>
        <sz val="10"/>
        <color theme="1"/>
        <rFont val="Arial"/>
        <family val="2"/>
        <scheme val="minor"/>
      </rPr>
      <t xml:space="preserve"> Do not sort columns. It affects the placement of hyperlinks.
</t>
    </r>
    <r>
      <rPr>
        <sz val="10"/>
        <color theme="1"/>
        <rFont val="Wingdings"/>
        <charset val="2"/>
      </rPr>
      <t></t>
    </r>
    <r>
      <rPr>
        <sz val="10"/>
        <color theme="1"/>
        <rFont val="Arial"/>
        <family val="2"/>
        <scheme val="minor"/>
      </rPr>
      <t xml:space="preserve"> Try not to overwrite the formula in the estimate percentage complete column. This happens when you manually change the percent value in that column. When this happens, the column is no longer linked with the 'How do you rate your performance?' column.
</t>
    </r>
    <r>
      <rPr>
        <sz val="10"/>
        <color theme="1"/>
        <rFont val="Wingdings"/>
        <charset val="2"/>
      </rPr>
      <t></t>
    </r>
    <r>
      <rPr>
        <sz val="10"/>
        <color theme="1"/>
        <rFont val="Arial"/>
        <family val="2"/>
        <scheme val="minor"/>
      </rPr>
      <t xml:space="preserve"> Do not forget to backup your monitoring tool.</t>
    </r>
  </si>
  <si>
    <t>NSQHS Standards (second edition) corresponding actions</t>
  </si>
  <si>
    <t>1.01 The governing body:
a. Provides leadership to develop a culture of safety and quality improvement, and satisfies itself that this culture exists within the organisation
b. Provides leadership to ensure partnering with patients, carers and consumers
c. Sets priorities and strategic directions for safe and high-quality clinical care, and ensures that these are communicated effectively to the workforce and the
community
d. Endorses the organisation’s clinical governance framework
e. Ensures that roles and responsibilities are clearly defined for the governing body, management, clinicians and the workforce
f. Monitors the action taken as a result of analyses of clinical incidents
g. Reviews, reports and monitors the organisation’s progress on safety and quality performance</t>
  </si>
  <si>
    <t>1.07 The health service organisation uses a risk management approach to:
a. Set out, review, and maintain the currency and effectiveness of policies, procedures and protocols
b. Monitor and take action to improve adherence to policies, procedures and protocols
c. Review compliance with legislation, regulation and jurisdictional requirements</t>
  </si>
  <si>
    <t>1.08 The health service organisation uses organisation-wide quality improvement systems that:
a. Identify safety and quality measures, and monitor and report performance and outcomes
b. Identify areas for improvement in safety and quality
c. Implement and monitor safety and quality
improvement strategies
d. Involve consumers and the workforce in the review of safety and quality performance and systems
1.09 The health service organisation ensures that timely reports on safety and quality systems and performance are provided to:
a. The governing body
b. The workforce
c. Consumers and the local community
d. Other relevant health service organisations</t>
  </si>
  <si>
    <t>1.10 The health service organisation:
a. Identifies and documents organisational risks
b. Uses clinical and other data collections to support risk assessments
c. Acts to reduce risks
d. Regularly reviews and acts to improve the
effectiveness of the risk management system
e. Reports on risks to the workforce and consumers
f. Plans for, and manages, internal and external emergencies and disasters</t>
  </si>
  <si>
    <t>1.11 The health service organisation has organisation-wide incident management and investigation systems, and:
a. Supports the workforce to recognise and report incidents
b. Supports patients, carers and families to
communicate concerns or incidents
c. Involves the workforce and consumers in the review of incidents
d. Provides timely feedback on the analysis of
incidents to the governing body, the workforce and consumers
e. Uses the information from the analysis of incidents to improve safety and quality
f. Incorporates risks identified in the analysis of incidents into the risk management system
g. Regularly reviews and acts to improve the
effectiveness of the incident management and investigation systems</t>
  </si>
  <si>
    <t>1.12 The health service organisation:
a. Uses an open disclosure program that is consistent with the Australian Open Disclosure Framework
b. Monitors and acts to improve the effectiveness of open disclosure processes</t>
  </si>
  <si>
    <t>1.13 The health service organisation:
a. Has processes to seek regular feedback from patients, carers and families about their experiences and outcomes of care
b. Has processes to regularly seek feedback from the workforce on their understanding and use of the safety and quality systems
c. Uses this information to improve safety and quality systems</t>
  </si>
  <si>
    <t>1.14 The health service organisation has an organisation-wide complaints management system, and:
a. Encourages and supports patients, carers and families, and the workforce to report complaints
b. Involves the workforce and consumers in the review of complaints
c. Resolves complaints in a timely way
d. Provides timely feedback to the governing body, the workforce and consumers on the analysis of complaints and actions taken
e. Uses information from the analysis of complaints to inform improvements in safety and quality systems
f. Records the risks identified from the analysis of complaints in the risk management system
g. Regularly reviews and acts to improve the
effectiveness of the complaints management
system</t>
  </si>
  <si>
    <t>1.15 The health service organisation:
a. Identifies the diversity of the consumers using its services
b. Identifies groups of patients using its services who are at higher risk of harm</t>
  </si>
  <si>
    <t>1.15The health service organisation:
c. Incorporates information on the diversity of its consumers and higher risk groups into the planning and delivery of care</t>
  </si>
  <si>
    <t>1.16 The health service organisation has healthcare record systems that:
a. Make the healthcare record available to clinicians at the point of care
b. Support the workforce to maintain accurate and complete healthcare records
c. Comply with security and privacy regulations
d. Support systematic audit of clinical information
e. Integrate multiple information systems, where they are used</t>
  </si>
  <si>
    <t>New action</t>
  </si>
  <si>
    <t>1.17 The health service organisation works towards implementing systems that can provide clinical information into the My Health Record system that:
a. Are designed to optimise the safety and quality of health care for patients
b. Use national patient and provider identifiers
c. Use standard national terminologies</t>
  </si>
  <si>
    <t>1.18 The health service organisation providing clinical information into the My Health Record system has processes that:
a. Describe access to the system by the workforce, to comply with legislative requirements
b. Maintain the accuracy and completeness of the clinical information the organisation uploads into the system</t>
  </si>
  <si>
    <t>1.19 The health service organisation provides orientation to the organisation that describes roles and responsibilities for safety and quality for:
a. Members of the governing body
b. Clinicians, and any other employed, contracted, locum, agency, student or volunteer members of the organisation
1.20 The health service organisation uses its training systems to:
a. Assess the competency and training needs of its workforce
b. Implement a mandatory training program to meet its requirements arising from these standards
c. Provide access to training to meet its safety and quality training needs
d. Monitor the workforce’s participation in training</t>
  </si>
  <si>
    <t>1.21 The health service organisation has strategies to improve the cultural safety and cultural competency of the workforce to meet the needs of its Aboriginal and Torres Strait Islander patients</t>
  </si>
  <si>
    <t>1.25 The health service organisation has processes to:
a. Support the workforce to understand and perform their roles and responsibilities for safety and quality
b. Assign safety and quality roles and responsibilities to the workforce, including locums and agency staff</t>
  </si>
  <si>
    <t>1.22 The health service organisation has valid and reliable performance review processes that:
a. Require members of the workforce to regularly take part in a review of their performance
b. Identify needs for training and development in safety and quality
c. Incorporate information on training requirements into the organisation’s training system</t>
  </si>
  <si>
    <t>1.23 The health service organisation has processes to:
a. Define the scope of clinical practice for clinicians, considering the clinical service capacity of the organisation and clinical services plan
b. Monitor clinicians’ practices to ensure that they are operating within their designated scope of clinical practice
c. Review the scope of clinical practice of clinicians periodically and whenever a new clinical service, procedure or technology is introduced or substantially altered</t>
  </si>
  <si>
    <t>1.27 The health service organisation has processes that:
a. Provide clinicians with ready access to best-practice guidelines, integrated care pathways, clinical pathways and decision support tools relevant to their clinical practice
b. Support clinicians to use the best available
evidence, including relevant clinical care standards developed by the Australian Commission on Safety and Quality in Health Care</t>
  </si>
  <si>
    <t>1.28 The health service organisation has systems to:
a. Monitor variation in practice against expected health outcomes
b. Provide feedback to clinicians on variation in
practice and health outcomes
c. Review performance against external measures
d. Support clinicians to take part in clinical review of their practice
e. Use information on unwarranted clinical variation to inform improvements in safety and quality systems
f. Record the risks identified from unwarranted clinical variation in the risk management system</t>
  </si>
  <si>
    <t>1.29 The health service organisation maximises safety and quality of care:
a. Through the design of the environment
b. By maintaining buildings, plant, equipment, utilities, devices and other infrastructure that are fit for purpose</t>
  </si>
  <si>
    <t>1.30 The health service organisation:
a. Identifies service areas that have a high risk of unpredictable behaviours and develops strategies to minimise the risks of harm for patients, carers, families, consumers and the workforce</t>
  </si>
  <si>
    <t>1.33 The health service organisation demonstrates a welcoming environment that recognises the importance of the cultural beliefs and practices of Aboriginal and Torres Strait Islander people</t>
  </si>
  <si>
    <t>2.01 Clinicians use the safety and quality systems from the Clinical Governance Standard when:
a. Implementing policies and procedures for partnering with consumers
b. Managing risks associated with partnering with consumers</t>
  </si>
  <si>
    <t>2.03 The health service organisation uses a charter of rights that is:
a. Consistent with the Australian Charter of Healthcare Rights
b. Easily accessible for patients, carers, families and consumers
2.04 The health service organisation ensures that its informed consent processes comply with legislation and best practice</t>
  </si>
  <si>
    <t>2.05 The health service organisation has processes to identify:
a. The capacity of a patient to make decisions about their own care
b. A substitute decision-maker if a patient does not have the capacity to make decisions for themselves</t>
  </si>
  <si>
    <t>2.06 The health service organisation has processes for clinicians to partner with patients and/or their substitute decision-maker to plan, communicate, set goals, and make decisions about their current and future care</t>
  </si>
  <si>
    <t>2.07 The health service organisation supports the workforce to form partnerships with patients and carers so that patients can be actively involved in their own care</t>
  </si>
  <si>
    <t>2.10 The health service organisation supports clinicians to communicate with patients, carers, families and consumers about health and health care so that:
a. Information is provided in a way that meets the needs of patients, carers, families and consumers
b. Information provided is easy to understand and use
c. The clinical needs of patients are addressed while they are in the health service organisation
d. Information needs for ongoing care are provided on discharge</t>
  </si>
  <si>
    <t>2.11 The health service organisation:
a. Involves consumers in partnerships in the governance of, and to design, measure and evaluate, health care
b. Has processes so that the consumers involved in these partnerships reflect the diversity of consumers who use the service or, where relevant, the diversity of the local community</t>
  </si>
  <si>
    <t>3.01 The workforce uses the safety and quality systems from the Clinical Governance Standard when:
a. Implementing policies and procedures for infection prevention and control
b. Identifying and managing risks associated with infections
c. Implementing policies and procedures for
antimicrobial stewardship
d. Identifying and managing antimicrobial stewardship risks
4.01 Clinicians use the safety and quality systems from the Clinical Governance Standard when:
a. Implementing policies and procedures for
medication management
b. Managing risks associated with medication
management
c. Identifying training requirements for medication management
5.01 Clinicians use the safety and quality systems from the Clinical Governance Standard when:
a. Implementing policies and procedures for
comprehensive care
b. Managing risks associated with comprehensive care
c. Identifying training requirements to deliver
comprehensive care
6.01 Clinicians use the safety and quality systems from the Clinical Governance Standard when:
a. Implementing policies and procedures to support effective clinical communication
b. Managing risks associated with clinical
communication
c. Identifying training requirements for effective and coordinated clinical communication
8.01 Clinicians use the safety and quality systems from the Clinical Governance Standard when:
a. Implementing policies and procedures for
recognising and responding to acute deterioration
b. Managing risks associated with recognising and responding to acute deterioration
c. Identifying training requirements for recognising and responding to acute deterioration</t>
  </si>
  <si>
    <t>3.02 The health service organisation:
a. Establishes multidisciplinary teams to identify and manage risks associated with infections using the hierarchy of controls in conjunction with infection prevention and control systems
b. Identifies requirements for, and provides the
workforce with, access to training to prevent and control infections
c. Has processes to ensure that the workforce has the capacity, skills and access to equipment to implement systems to prevent and control infections
d. Establishes multidisciplinary teams, or processes, to promote effective antimicrobial stewardship
e. Identifies requirements for, and provides access to, training to support the workforce to conduct antimicrobial stewardship activities
f. Has processes to ensure that the workforce has the capacity and skills to implement antimicrobial stewardship
g. Plans for public health and pandemic risks
3.03 The health service organisation applies the quality improvement system from the Clinical Governance Standard when:
a. Monitoring the performance of infection prevention and control systems
b. Implementing strategies to improve infection
prevention and control systems
c. Reporting to the governance body, the workforce, patients and other relevant groups on the performance of infection prevention and control systems
d. Monitoring the effectiveness of the antimicrobial stewardship program
e. Implementing strategies to improve antimicrobial stewardship outcomes
f. Reporting to the governance body, the workforce, patients and other relevant groups on antimicrobial stewardship outcomes
g. Supporting and monitoring the safe and sustainable use of infection prevention and control resources
4.02 The health service organisation applies the quality improvement system from the Clinical Governance Standard when:
a. Monitoring the effectiveness and performance of medication management
b. Implementing strategies to improve medication management outcomes and associated processes
c. Reporting on outcomes for medication management
5.02 The health service organisation applies the quality improvement system from the Clinical Governance Standard when:
a. Monitoring the delivery of comprehensive care
b. Implementing strategies to improve the outcomes from comprehensive care and associated processes
c. Reporting on delivery of comprehensive care
6.02 The health service organisation applies the quality improvement system from the Clinical Governance Standard when:
a. Monitoring the effectiveness of clinical
communication and associated processes
b. Implementing strategies to improve clinical
communication and associated processes
c. Reporting on the effectiveness and outcomes of clinical communication processes
8.02 The health service organisation applies the quality improvement system from the Clinical Governance Standard when:
a. Monitoring recognition and response systems
b. Implementing strategies to improve recognition and response systems
c. Reporting on effectiveness and outcomes of
recognition and response systems</t>
  </si>
  <si>
    <t>3.04 Clinicians use organisational processes consistent with the Partnering with Consumers Standard when assessing risks and preventing and managing infections, and implementing the antimicrobial stewardship program to:
a. Actively involve patients in their own care
b. Meet the patient’s information needs
c. Share decision-making
4.03 Clinicians use organisational processes from the Partnering with Consumers Standard in medication management to:
a. Actively involve patients in their own care
b. Meet the patient’s information needs
c. Share decision-making
5.03 Clinicians use organisational processes from the Partnering with Consumers Standard when providing comprehensive care to:
a. Actively involve patients in their own care
b. Meet the patient’s information needs
c. Share decision-making
6.03 Clinicians use organisational processes from the Partnering with Consumers Standard to effectively communicate with patients, carers and families during high-risk situations to:
a. Actively involve patients in their own care
b. Meet the patient’s information needs
c. Share decision-making
8.03 Clinicians use organisational processes from the Partnering with Consumers Standard when recognising and responding to acute
deterioration to:
a. Actively involve patients in their own care
b. Meet the patient’s information needs
c. Share decision-making</t>
  </si>
  <si>
    <t>3.06 The health service organisation has processes to apply standard and transmission-based precautions that are consistent with the current edition of the Australian Guidelines for the Prevention and Control of Infection in Healthcare, jurisdictional requirements, and relevant jurisdictional laws and policies, including work health and safety laws</t>
  </si>
  <si>
    <t>3.10 The health service organisation has a hand hygiene program that is incorporated in its overarching infection prevention and control program as part of standard precautions and:
a. Is consistent with the current National Hand
Hygiene Initiative, and jurisdictional  requirements
b. Addresses noncompliance or inconsistency with benchmarks and the current National Hand Hygiene Initiative</t>
  </si>
  <si>
    <t>3.11 The health service organisation has processes for aseptic technique that:
a. Identify the procedures in which aseptic technique applies
d. Monitor compliance with the organisation’s policies on aseptic technique</t>
  </si>
  <si>
    <t>3.12 The health service organisation has processes for the appropriate use and management of invasive medical devices
that are consistent with the current edition of the Australian Guidelines for the Prevention and Control of Infection in Healthcare</t>
  </si>
  <si>
    <t>3.13 The health service organisation has processes to maintain a clean, safe and hygienic environment – in line with the current edition of in Healthcare and jurisdictional
requirements – to:
a. Respond to environmental risks, including novel infections
b. Require cleaning and disinfection using products listed on the Australian Register of Therapeutic Goods, consistent with manufacturers’ instructions for use and recommended frequencies
c. Provide access to training on cleaning processes for routine and outbreak situations, and novel infections</t>
  </si>
  <si>
    <t>3.14 The health service organisation has processes to evaluate and respond to infection risks for:
a. New and existing equipment, devices and products used in the organisation
b. Clinical and non-clinical areas, and workplace amenity areas
c. Maintenance, repair and upgrade of buildings, equipment, furnishings and fittings
d. Handling, transporting and storing linen
e. Novel infections, and risks identified as part of a public health response or pandemic planning</t>
  </si>
  <si>
    <t>3.15 The health service organisation has a risk-based workforce vaccine preventable diseases screening and immunisation policy and program that:
a. Is consistent with the current edition of the
Australian Immunisation Handbook
b. Is consistent with jurisdictional requirements for vaccine preventable diseases
c. Addresses specific risks to the workforce,
consumers and patients</t>
  </si>
  <si>
    <t>3.16 The health service organisation has risk-based processes for preventing and managing infections in the workforce that:
a. Are consistent with the relevant state or territory work health and safety regulation and the current edition of the Australian Guidelines for the Prevention and Control of Infection in Healthcare
b. Align with state and territory public health
requirements for workforce screening and exclusion periods
c. Manage risks to the workforce, patients and
consumers, including for novel infections
d. Promote non-attendance at work and avoiding visiting or volunteering when infection is suspected or actual</t>
  </si>
  <si>
    <t>3.17 When reusable equipment and devices are used, the health service organisation has:
a. Processes for reprocessing that are consistent with relevant national and international standards, in conjunction with manufacturers’ guidelines
b. A traceability process for critical and semi-critical equipment, instruments and devices that is capable of identifying
• the patient
• the procedure
• the reusable equipment, instruments and
devices that were used for the procedure
c. Processes to plan and manage reprocessing requirements, and additional controls for novel and emerging infections</t>
  </si>
  <si>
    <t>3.18 The health service organisation has an antimicrobial stewardship program that:
b. Provides access to, and promotes the use of, current evidence-based Australian therapeutic guidelines and resources on antimicrobial prescribing
d. Incorporates core elements, recommendations and principles from the current Antimicrobial Stewardship Clinical Care Standard
3.19 The antimicrobial stewardship program will:
a. Review antimicrobial prescribing and use
c. Evaluate performance of the program, identify areas for improvement, and take action to improve the appropriateness of antimicrobial prescribing and use</t>
  </si>
  <si>
    <t>4.05 Clinicians take a best possible medication history, which is documented in the healthcare record on presentation or as early as possible in the episode of care
4.12 The health service organisation has processes to:
a. Generate a current medicines list and the reasons for any changes
b. Distribute the current medicines list to receiving clinicians at transitions of care
c. Provide patients on discharge with a current
medicines list and the reasons for any changes</t>
  </si>
  <si>
    <t>4.09 The health service organisation has processes for reporting adverse drug reactions experienced by patients to the Therapeutic Goods Administration, in accordance with its
requirements
4.10 The health service organisation has processes:
c. That specify the requirements for documentation of medication reviews, including actions taken as a result
4.11 The health service organisation has processes to support clinicians to provide patients with information about their individual medicines needs and risks</t>
  </si>
  <si>
    <t>4.14 The health service organisation complies with manufacturers’ directions, legislation, and jurisdictional requirements for the:
a. Safe and secure storage and distribution of
medicines
b. Storage of temperature-sensitive medicines and cold chain management
c. Disposal of unused, unwanted or expired medicines</t>
  </si>
  <si>
    <t>4.15 The health service organisation:
a. Identifies high-risk medicines used within the organisation
b. Has a system to store, prescribe, dispense and administer high-risk medicines safely</t>
  </si>
  <si>
    <t>5.04 The health service organisation has systems for comprehensive care that:
c. Ensure timely referral of patients with specialist healthcare needs to relevant services
5.05 The health service organisation has processes to:
a. Support multidisciplinary collaboration and
teamwork
5.06 Clinicians work collaboratively to plan and deliver comprehensive care</t>
  </si>
  <si>
    <t>5.07 The health service organisation has processes relevant to the patients using the service and the services provided:
a. For integrated and timely screening and
assessment
5.10 Clinicians use relevant screening processes:
a. On presentation, during clinical examination and history taking, and when required during care
5.14 The workforce, patients, carers and families work in partnership to:
a. Use the comprehensive care plan to deliver care
b. Monitor the effectiveness of the comprehensive care plan in meeting the goals of care
c. Review and update the comprehensive care plan if it is not effective
d. Reassess the patient’s needs if changes in
diagnosis, behaviour, cognition, or mental or
physical condition occur
5.17 The health service organisation has processes to ensure that current advance care plans:
a. Can be received from patients
b. Are documented in the patient’s healthcare record</t>
  </si>
  <si>
    <t>1.15 The health service organisation:
c. Incorporates information on the diversity of its consumers and higher risk groups into the planning and delivery of care
5.08 The health service organisation has processes to routinely ask patients if they identify as being of Aboriginal and/or Torres Strait Islander origin, and to record this information in administrative and clinical information systems</t>
  </si>
  <si>
    <t>1.15 The health service organisation:
c. Incorporates information on the diversity of its consumers and higher risk groups into the planning and delivery of care</t>
  </si>
  <si>
    <t>5.15 The health service organisation has processes to identify patients who are at the end of life that are consistent with the National Consensus Statement: Essential elements for safe and high-quality end-of-life care
5.19 The health service organisation has processes for routinely reviewing the safety and quality of end-of-life care that is provided against the planned goals of care</t>
  </si>
  <si>
    <t>6.05The health service organisation:
b. Requires at least three approved identifiers on registration and admission; when care, medication, therapy and other services are provided; and when clinical handover, transfer or discharge documentation is generated</t>
  </si>
  <si>
    <t>6.06 The health service organisation specifies the:
a. Processes to correctly match patients to their care
b. Information that should be documented about the process of correctly matching patients to their intended care</t>
  </si>
  <si>
    <t>6.04 The health service organisation has clinical communications processes to support effective communication when:
b. All or part of a patient’s care is transferred within the organisation, between multidisciplinary teams, between clinicians or between organisations; and on discharge
c. Critical information about a patient’s care, including information on risks, emerges or changes</t>
  </si>
  <si>
    <t>6.09 Clinicians and multidisciplinary teams use clinical communication processes to effectively communicate critical information, alerts and risks, in a timely way, when they emerge or change to:
a. Clinicians who can make decisions about care
b. Patients, carers and families, in accordance with the wishes of the patient</t>
  </si>
  <si>
    <t>6.10 The health service organisation ensures that there are communication processes for patients, carers and families to directly communicate critical information and risks about care to clinicians</t>
  </si>
  <si>
    <t>8.04 The health service organisation has processes for clinicians to detect acute physiological deterioration that require clinicians to:
a. Document individualised vital sign monitoring plans
b. Monitor patients as required by their individualised monitoring plan
c. Graphically document and track changes in agreed observations to detect acute deterioration over time, as appropriate for the patient
8.08 The health service organisation provides the workforce with mechanisms to escalate care and call for emergency assistance
8.09 The workforce uses the recognition and response systems to escalate care</t>
  </si>
  <si>
    <t>5.31 The health service organisation has systems to support collaboration with patients, carers and families to:
a. Identify when a patient is at risk of self-harm
b. Identify when a patient is at risk of suicide
c. Safely and effectively respond to patients who are distressed, have thoughts of self-harm or suicide, or have self-harmed
5.32 The health service organisation ensures that follow-up arrangements are developed, communicated and implemented for people who have harmed themselves or reported suicidal thoughts
5.34 The health service organisation has processes to support collaboration with patients, carers and families to:
a. Identify patients at risk of becoming aggressive or violent
b. Implement de-escalation strategies
c. Safely manage aggression, and minimise harm to patients, carers, families and the workforce</t>
  </si>
  <si>
    <t>Monitoring tool for services transitioning from 
NSQHS Standards 2nd edition</t>
  </si>
  <si>
    <t>The Australian Commission on Safety and Quality in Health Care has developed this tool as part of a suite of resources to assist healthcare services to implement the National Safety and Quality Primary and Community Healthcare Standards (Primary and Community Healthcare Standards).
This tool has been developed to specifically support services intending to transition from implementation of the National Safety and Quality Health Service (NSQHS) Standards 2nd edition to implementation of the Primary and Community Healthcare Standards.  It should be used together with the relevant NSQHS Standards guide and the Accreditation Workbook, available on the Commission’s website.
This tool allows healthcare services to track implementation of the Primary and Community Healthcare Standards incorporating evidence healthcare services may have from the implementation of the NSQHS Standards 2nd edition. 
The use of this tool is optional, and it does not need to be provided to assessors as part of accreditation.</t>
  </si>
  <si>
    <t>Primary and Community Healthcare Standard action</t>
  </si>
  <si>
    <r>
      <t xml:space="preserve">The column headings in the standards worksheets are as follows:
</t>
    </r>
    <r>
      <rPr>
        <sz val="10"/>
        <color theme="1"/>
        <rFont val="Wingdings"/>
        <charset val="2"/>
      </rPr>
      <t></t>
    </r>
    <r>
      <rPr>
        <sz val="10"/>
        <color theme="1"/>
        <rFont val="Arial"/>
        <family val="2"/>
        <scheme val="minor"/>
      </rPr>
      <t xml:space="preserve"> </t>
    </r>
    <r>
      <rPr>
        <i/>
        <sz val="10"/>
        <color theme="1"/>
        <rFont val="Arial"/>
        <family val="2"/>
        <scheme val="minor"/>
      </rPr>
      <t>Actions</t>
    </r>
    <r>
      <rPr>
        <sz val="10"/>
        <color theme="1"/>
        <rFont val="Arial"/>
        <family val="2"/>
        <scheme val="minor"/>
      </rPr>
      <t xml:space="preserve"> (columns A and B) state the action number and requirements from the PCH Standards
</t>
    </r>
    <r>
      <rPr>
        <sz val="10"/>
        <color theme="1"/>
        <rFont val="Wingdings"/>
        <charset val="2"/>
      </rPr>
      <t></t>
    </r>
    <r>
      <rPr>
        <sz val="10"/>
        <color theme="1"/>
        <rFont val="Arial"/>
        <family val="2"/>
        <scheme val="minor"/>
      </rPr>
      <t xml:space="preserve"> </t>
    </r>
    <r>
      <rPr>
        <i/>
        <sz val="10"/>
        <color theme="1"/>
        <rFont val="Arial"/>
        <family val="2"/>
        <scheme val="minor"/>
      </rPr>
      <t>NSQHS Standards (second edition) corresponding actions</t>
    </r>
    <r>
      <rPr>
        <sz val="10"/>
        <color theme="1"/>
        <rFont val="Arial"/>
        <family val="2"/>
        <scheme val="minor"/>
      </rPr>
      <t xml:space="preserve"> (column C) state the corresponding action in the NSQHS Standards (second edition).
</t>
    </r>
    <r>
      <rPr>
        <sz val="10"/>
        <color theme="1"/>
        <rFont val="Wingdings"/>
        <charset val="2"/>
      </rPr>
      <t></t>
    </r>
    <r>
      <rPr>
        <sz val="10"/>
        <color theme="1"/>
        <rFont val="Arial"/>
        <family val="2"/>
        <scheme val="minor"/>
      </rPr>
      <t xml:space="preserve"> </t>
    </r>
    <r>
      <rPr>
        <i/>
        <sz val="10"/>
        <color theme="1"/>
        <rFont val="Arial"/>
        <family val="2"/>
        <scheme val="minor"/>
      </rPr>
      <t>Link to evidence</t>
    </r>
    <r>
      <rPr>
        <sz val="10"/>
        <color theme="1"/>
        <rFont val="Arial"/>
        <family val="2"/>
        <scheme val="minor"/>
      </rPr>
      <t xml:space="preserve"> (column D) lists hyperlinks to the evidence list worksheet. Hyperlink cells are shaded with a pale yellow colour.</t>
    </r>
  </si>
  <si>
    <r>
      <t xml:space="preserve">Use the hyperlinks in the Link to evidence column (column D) to navigate to the corresponding evidence list worksheet (EL tab name). The evidence list worksheet has the following columns:
- </t>
    </r>
    <r>
      <rPr>
        <i/>
        <sz val="10"/>
        <color theme="1"/>
        <rFont val="Arial"/>
        <family val="2"/>
        <scheme val="minor"/>
      </rPr>
      <t>No.</t>
    </r>
    <r>
      <rPr>
        <sz val="10"/>
        <color theme="1"/>
        <rFont val="Arial"/>
        <family val="2"/>
        <scheme val="minor"/>
      </rPr>
      <t xml:space="preserve"> (column B) lists the action numbers, which are hyperlinks to the standard worksheet. Hyperlink cells are shaded with a pale yellow colour.
- </t>
    </r>
    <r>
      <rPr>
        <i/>
        <sz val="10"/>
        <color theme="1"/>
        <rFont val="Arial"/>
        <family val="2"/>
        <scheme val="minor"/>
      </rPr>
      <t>Evidence</t>
    </r>
    <r>
      <rPr>
        <sz val="10"/>
        <color theme="1"/>
        <rFont val="Arial"/>
        <family val="2"/>
        <scheme val="minor"/>
      </rPr>
      <t xml:space="preserve"> (column C) is a free text column to list evidence. 
- </t>
    </r>
    <r>
      <rPr>
        <i/>
        <sz val="10"/>
        <color theme="1"/>
        <rFont val="Arial"/>
        <family val="2"/>
        <scheme val="minor"/>
      </rPr>
      <t>Comments</t>
    </r>
    <r>
      <rPr>
        <sz val="10"/>
        <color theme="1"/>
        <rFont val="Arial"/>
        <family val="2"/>
        <scheme val="minor"/>
      </rPr>
      <t xml:space="preserve"> (column D) is another free text column to list additional information about the evidence, such as validity dates, or status and location of a document.
You can list your evidence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
The advantage of listing evidence is separate cells is that you can assign hyperlinks. Hyperlinks allow you to quickly access information available in another file or on a web page.</t>
    </r>
  </si>
  <si>
    <r>
      <rPr>
        <sz val="10"/>
        <color theme="1"/>
        <rFont val="Wingdings"/>
        <charset val="2"/>
      </rPr>
      <t></t>
    </r>
    <r>
      <rPr>
        <sz val="10"/>
        <color theme="1"/>
        <rFont val="Arial"/>
        <family val="2"/>
        <scheme val="minor"/>
      </rPr>
      <t xml:space="preserve"> </t>
    </r>
    <r>
      <rPr>
        <i/>
        <sz val="10"/>
        <color theme="1"/>
        <rFont val="Arial"/>
        <family val="2"/>
        <scheme val="minor"/>
      </rPr>
      <t>How do you rate your performance</t>
    </r>
    <r>
      <rPr>
        <sz val="10"/>
        <color theme="1"/>
        <rFont val="Arial"/>
        <family val="2"/>
        <scheme val="minor"/>
      </rPr>
      <t xml:space="preserve"> (column E) requires you to determine whether your health service organisation meets the requirement of the actions. The available evidence should be able to assist you with determining the ratings in this column.
Entries in this column are limited to the following:
- Met
- Mostly met with some exceptions
- Partially met
- Substantially not met
For some actions, 'not applicable' is an option. Actions where not applicable is an option displays a comment box stating the condition when the action may not be applicable.
You can type your rating in this column or use the drop-down list. If there is a spelling mistake or you typed an entry that is not available, an error message shows that the entry is not valid.
</t>
    </r>
    <r>
      <rPr>
        <sz val="10"/>
        <color theme="1"/>
        <rFont val="Wingdings"/>
        <charset val="2"/>
      </rPr>
      <t></t>
    </r>
    <r>
      <rPr>
        <sz val="10"/>
        <color theme="1"/>
        <rFont val="Arial"/>
        <family val="2"/>
        <scheme val="minor"/>
      </rPr>
      <t xml:space="preserve"> </t>
    </r>
    <r>
      <rPr>
        <i/>
        <sz val="10"/>
        <color theme="1"/>
        <rFont val="Arial"/>
        <family val="2"/>
        <scheme val="minor"/>
      </rPr>
      <t>Estimate of percentage complete</t>
    </r>
    <r>
      <rPr>
        <sz val="10"/>
        <color theme="1"/>
        <rFont val="Arial"/>
        <family val="2"/>
        <scheme val="minor"/>
      </rPr>
      <t xml:space="preserve"> (column F) is linked with entries in the How do you rate your performance column (column E).
A </t>
    </r>
    <r>
      <rPr>
        <i/>
        <sz val="10"/>
        <color theme="1"/>
        <rFont val="Arial"/>
        <family val="2"/>
        <scheme val="minor"/>
      </rPr>
      <t>met</t>
    </r>
    <r>
      <rPr>
        <sz val="10"/>
        <color theme="1"/>
        <rFont val="Arial"/>
        <family val="2"/>
        <scheme val="minor"/>
      </rPr>
      <t xml:space="preserve"> rating is equivalent to 100%, </t>
    </r>
    <r>
      <rPr>
        <i/>
        <sz val="10"/>
        <color theme="1"/>
        <rFont val="Arial"/>
        <family val="2"/>
        <scheme val="minor"/>
      </rPr>
      <t>mostly met with some exceptions</t>
    </r>
    <r>
      <rPr>
        <sz val="10"/>
        <color theme="1"/>
        <rFont val="Arial"/>
        <family val="2"/>
        <scheme val="minor"/>
      </rPr>
      <t xml:space="preserve"> - 80%, </t>
    </r>
    <r>
      <rPr>
        <i/>
        <sz val="10"/>
        <color theme="1"/>
        <rFont val="Arial"/>
        <family val="2"/>
        <scheme val="minor"/>
      </rPr>
      <t>partially met</t>
    </r>
    <r>
      <rPr>
        <sz val="10"/>
        <color theme="1"/>
        <rFont val="Arial"/>
        <family val="2"/>
        <scheme val="minor"/>
      </rPr>
      <t xml:space="preserve"> - 50% and </t>
    </r>
    <r>
      <rPr>
        <i/>
        <sz val="10"/>
        <color theme="1"/>
        <rFont val="Arial"/>
        <family val="2"/>
        <scheme val="minor"/>
      </rPr>
      <t>substantially not met</t>
    </r>
    <r>
      <rPr>
        <sz val="10"/>
        <color theme="1"/>
        <rFont val="Arial"/>
        <family val="2"/>
        <scheme val="minor"/>
      </rPr>
      <t xml:space="preserve"> - 20%. For some actions that can be rated not applicable, n/a is displayed.</t>
    </r>
  </si>
  <si>
    <r>
      <rPr>
        <sz val="10"/>
        <color theme="1"/>
        <rFont val="Wingdings"/>
        <charset val="2"/>
      </rPr>
      <t></t>
    </r>
    <r>
      <rPr>
        <sz val="10"/>
        <color theme="1"/>
        <rFont val="Arial"/>
        <family val="2"/>
        <scheme val="minor"/>
      </rPr>
      <t xml:space="preserve"> </t>
    </r>
    <r>
      <rPr>
        <i/>
        <sz val="10"/>
        <color theme="1"/>
        <rFont val="Arial"/>
        <family val="2"/>
        <scheme val="minor"/>
      </rPr>
      <t>Action plan or comments</t>
    </r>
    <r>
      <rPr>
        <sz val="10"/>
        <color theme="1"/>
        <rFont val="Arial"/>
        <family val="2"/>
        <scheme val="minor"/>
      </rPr>
      <t xml:space="preserve"> (column G) is a free text column that allows you to note any tasks that may be needed to complete the action or to include the reasons why an action is rated not applicable.
</t>
    </r>
    <r>
      <rPr>
        <sz val="10"/>
        <color theme="1"/>
        <rFont val="Wingdings"/>
        <charset val="2"/>
      </rPr>
      <t></t>
    </r>
    <r>
      <rPr>
        <sz val="10"/>
        <color theme="1"/>
        <rFont val="Arial"/>
        <family val="2"/>
        <scheme val="minor"/>
      </rPr>
      <t xml:space="preserve"> </t>
    </r>
    <r>
      <rPr>
        <i/>
        <sz val="10"/>
        <color theme="1"/>
        <rFont val="Arial"/>
        <family val="2"/>
        <scheme val="minor"/>
      </rPr>
      <t>Responsible person or area</t>
    </r>
    <r>
      <rPr>
        <sz val="10"/>
        <color theme="1"/>
        <rFont val="Arial"/>
        <family val="2"/>
        <scheme val="minor"/>
      </rPr>
      <t xml:space="preserve"> (column H) is another free text column that allows you to add the name of the person or group of people with responsibility for ensuring that action is taken.
</t>
    </r>
    <r>
      <rPr>
        <sz val="10"/>
        <color theme="1"/>
        <rFont val="Wingdings"/>
        <charset val="2"/>
      </rPr>
      <t></t>
    </r>
    <r>
      <rPr>
        <sz val="10"/>
        <color theme="1"/>
        <rFont val="Arial"/>
        <family val="2"/>
        <scheme val="minor"/>
      </rPr>
      <t xml:space="preserve"> </t>
    </r>
    <r>
      <rPr>
        <i/>
        <sz val="10"/>
        <color theme="1"/>
        <rFont val="Arial"/>
        <family val="2"/>
        <scheme val="minor"/>
      </rPr>
      <t>Due date</t>
    </r>
    <r>
      <rPr>
        <sz val="10"/>
        <color theme="1"/>
        <rFont val="Arial"/>
        <family val="2"/>
        <scheme val="minor"/>
      </rPr>
      <t xml:space="preserve"> (column I) allows you to add a target date of completion for the action. Entries in this column are limited to dates only.
</t>
    </r>
    <r>
      <rPr>
        <sz val="10"/>
        <color theme="1"/>
        <rFont val="Wingdings"/>
        <charset val="2"/>
      </rPr>
      <t></t>
    </r>
    <r>
      <rPr>
        <sz val="10"/>
        <color theme="1"/>
        <rFont val="Arial"/>
        <family val="2"/>
        <scheme val="minor"/>
      </rPr>
      <t xml:space="preserve"> </t>
    </r>
    <r>
      <rPr>
        <i/>
        <sz val="10"/>
        <color theme="1"/>
        <rFont val="Arial"/>
        <family val="2"/>
        <scheme val="minor"/>
      </rPr>
      <t>Priority</t>
    </r>
    <r>
      <rPr>
        <sz val="10"/>
        <color theme="1"/>
        <rFont val="Arial"/>
        <family val="2"/>
        <scheme val="minor"/>
      </rPr>
      <t xml:space="preserve"> (column J) allows you to allocate a priority rating to a task. Entries in this column are limited to the following:
- High
- Medium
- Low
</t>
    </r>
    <r>
      <rPr>
        <sz val="10"/>
        <color theme="1"/>
        <rFont val="Wingdings"/>
        <charset val="2"/>
      </rPr>
      <t></t>
    </r>
    <r>
      <rPr>
        <sz val="10"/>
        <color theme="1"/>
        <rFont val="Arial"/>
        <family val="2"/>
        <scheme val="minor"/>
      </rPr>
      <t xml:space="preserve"> </t>
    </r>
    <r>
      <rPr>
        <i/>
        <sz val="10"/>
        <color theme="1"/>
        <rFont val="Arial"/>
        <family val="2"/>
        <scheme val="minor"/>
      </rPr>
      <t>Link to task list</t>
    </r>
    <r>
      <rPr>
        <sz val="10"/>
        <color theme="1"/>
        <rFont val="Arial"/>
        <family val="2"/>
        <scheme val="minor"/>
      </rPr>
      <t xml:space="preserve"> (column K) lists hyperlinks to the task list worksheet. Hyperlink cells are shaded with a pale yellow colour.</t>
    </r>
  </si>
  <si>
    <r>
      <t xml:space="preserve">Use the hyperlinks in the Link to task list column (column K) to navigate to the corresponding task list worksheet (TL tab name). The task list worksheet has the following columns:
- </t>
    </r>
    <r>
      <rPr>
        <i/>
        <sz val="10"/>
        <color theme="1"/>
        <rFont val="Arial"/>
        <family val="2"/>
        <scheme val="minor"/>
      </rPr>
      <t>No.</t>
    </r>
    <r>
      <rPr>
        <sz val="10"/>
        <color theme="1"/>
        <rFont val="Arial"/>
        <family val="2"/>
        <scheme val="minor"/>
      </rPr>
      <t xml:space="preserve"> (column B) lists the action numbers, which are hyperlinks to the standard worksheet. Hyperlink cells are shaded with a pale yellow colour.
- </t>
    </r>
    <r>
      <rPr>
        <i/>
        <sz val="10"/>
        <color theme="1"/>
        <rFont val="Arial"/>
        <family val="2"/>
        <scheme val="minor"/>
      </rPr>
      <t>Action plan or comments</t>
    </r>
    <r>
      <rPr>
        <sz val="10"/>
        <color theme="1"/>
        <rFont val="Arial"/>
        <family val="2"/>
        <scheme val="minor"/>
      </rPr>
      <t xml:space="preserve"> (column C) is the equivalent of column H in the standard worksheet.
- </t>
    </r>
    <r>
      <rPr>
        <i/>
        <sz val="10"/>
        <color theme="1"/>
        <rFont val="Arial"/>
        <family val="2"/>
        <scheme val="minor"/>
      </rPr>
      <t>Responsible person or area</t>
    </r>
    <r>
      <rPr>
        <sz val="10"/>
        <color theme="1"/>
        <rFont val="Arial"/>
        <family val="2"/>
        <scheme val="minor"/>
      </rPr>
      <t xml:space="preserve"> (column D) is the equivalent of column I in the standard worksheet.
- </t>
    </r>
    <r>
      <rPr>
        <i/>
        <sz val="10"/>
        <color theme="1"/>
        <rFont val="Arial"/>
        <family val="2"/>
        <scheme val="minor"/>
      </rPr>
      <t>Due date</t>
    </r>
    <r>
      <rPr>
        <sz val="10"/>
        <color theme="1"/>
        <rFont val="Arial"/>
        <family val="2"/>
        <scheme val="minor"/>
      </rPr>
      <t xml:space="preserve"> (column E) is the equivalent of column J in the standard worksheet.
- </t>
    </r>
    <r>
      <rPr>
        <i/>
        <sz val="10"/>
        <color theme="1"/>
        <rFont val="Arial"/>
        <family val="2"/>
        <scheme val="minor"/>
      </rPr>
      <t>Priority</t>
    </r>
    <r>
      <rPr>
        <sz val="10"/>
        <color theme="1"/>
        <rFont val="Arial"/>
        <family val="2"/>
        <scheme val="minor"/>
      </rPr>
      <t xml:space="preserve"> (column F) is the equivalent of column K in the standard worksheet.
Unlike the first option, you can list tasks in separate rows. You can add more rows if needed. To do this, select the row/s below where you want the new row/s to appear, right click on your mouse and select the Insert Button. To remove rows that are no longer required, select the relevant row/s right click on the mouse and select the Delete Button.</t>
    </r>
  </si>
  <si>
    <t>There are 11 worksheets in this workbook. Click on the hyperlinks below to navigate to the relevant worksheet:</t>
  </si>
  <si>
    <r>
      <t xml:space="preserve">This worksheet provides a summary report on the percentage completion for each action.
</t>
    </r>
    <r>
      <rPr>
        <u/>
        <sz val="10"/>
        <color theme="1"/>
        <rFont val="Arial"/>
        <family val="2"/>
        <scheme val="minor"/>
      </rPr>
      <t>You do not need to enter any information in this worksheet, except for the name of your organisation</t>
    </r>
    <r>
      <rPr>
        <sz val="10"/>
        <color theme="1"/>
        <rFont val="Arial"/>
        <family val="2"/>
        <scheme val="minor"/>
      </rPr>
      <t xml:space="preserve">. The worksheet is password protected. The 'Overview of Progress' worksheet is populated automatically based on the entries from the individual PCH Standards worksheets.
The buttons located at the top of the worksheet helps with navigating to the corresponding standard.
Each standard has a table of actions. The table has the following headings:
</t>
    </r>
    <r>
      <rPr>
        <sz val="10"/>
        <color theme="1"/>
        <rFont val="Wingdings"/>
        <charset val="2"/>
      </rPr>
      <t></t>
    </r>
    <r>
      <rPr>
        <sz val="10"/>
        <color theme="1"/>
        <rFont val="Arial"/>
        <family val="2"/>
        <scheme val="minor"/>
      </rPr>
      <t xml:space="preserve"> </t>
    </r>
    <r>
      <rPr>
        <i/>
        <sz val="10"/>
        <color theme="1"/>
        <rFont val="Arial"/>
        <family val="2"/>
        <scheme val="minor"/>
      </rPr>
      <t xml:space="preserve">Action </t>
    </r>
    <r>
      <rPr>
        <sz val="10"/>
        <color theme="1"/>
        <rFont val="Arial"/>
        <family val="2"/>
        <scheme val="minor"/>
      </rPr>
      <t xml:space="preserve">(column B) lists the action numbers, which are hyperlinks to the standard worksheet.
</t>
    </r>
    <r>
      <rPr>
        <sz val="10"/>
        <color theme="1"/>
        <rFont val="Wingdings"/>
        <charset val="2"/>
      </rPr>
      <t></t>
    </r>
    <r>
      <rPr>
        <sz val="10"/>
        <color theme="1"/>
        <rFont val="Arial"/>
        <family val="2"/>
        <scheme val="minor"/>
      </rPr>
      <t xml:space="preserve"> </t>
    </r>
    <r>
      <rPr>
        <i/>
        <sz val="10"/>
        <color theme="1"/>
        <rFont val="Arial"/>
        <family val="2"/>
        <scheme val="minor"/>
      </rPr>
      <t>% column</t>
    </r>
    <r>
      <rPr>
        <sz val="10"/>
        <color theme="1"/>
        <rFont val="Arial"/>
        <family val="2"/>
        <scheme val="minor"/>
      </rPr>
      <t xml:space="preserve"> (columns C to N) shows the percentage of completion for each action in figures (column C) and as traffic-light colour shaded cells (columns D to N).
At the end of each standard table is a summary table which shows the number and percentage of actions met and not met; and not applicable for some standards.
A few summary tables are located at the right side of the worksheet:
</t>
    </r>
    <r>
      <rPr>
        <sz val="10"/>
        <color theme="1"/>
        <rFont val="Wingdings"/>
        <charset val="2"/>
      </rPr>
      <t></t>
    </r>
    <r>
      <rPr>
        <sz val="10"/>
        <color theme="1"/>
        <rFont val="Arial"/>
        <family val="2"/>
        <scheme val="minor"/>
      </rPr>
      <t xml:space="preserve"> Number of actions updated against the number of actions in the PCH Standards 
</t>
    </r>
    <r>
      <rPr>
        <sz val="10"/>
        <color theme="1"/>
        <rFont val="Wingdings"/>
        <charset val="2"/>
      </rPr>
      <t></t>
    </r>
    <r>
      <rPr>
        <sz val="10"/>
        <color theme="1"/>
        <rFont val="Arial"/>
        <family val="2"/>
        <scheme val="minor"/>
      </rPr>
      <t xml:space="preserve"> Summary of actions met, not met and not applicable in raw figures and in percent figures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</si>
</sst>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0"/>
      <color theme="1"/>
      <name val="Arial"/>
      <family val="2"/>
      <scheme val="minor"/>
    </font>
    <font>
      <sz val="18"/>
      <color theme="1"/>
      <name val="Arial"/>
      <family val="2"/>
      <scheme val="minor"/>
    </font>
    <font>
      <b/>
      <sz val="10"/>
      <color theme="1"/>
      <name val="Arial"/>
      <family val="2"/>
      <scheme val="minor"/>
    </font>
    <font>
      <sz val="20"/>
      <color theme="1"/>
      <name val="Arial"/>
      <family val="2"/>
      <scheme val="minor"/>
    </font>
    <font>
      <sz val="10"/>
      <color theme="0"/>
      <name val="Arial"/>
      <family val="2"/>
      <scheme val="minor"/>
    </font>
    <font>
      <sz val="14"/>
      <color theme="1"/>
      <name val="Arial"/>
      <family val="2"/>
      <scheme val="minor"/>
    </font>
    <font>
      <sz val="10"/>
      <color theme="10"/>
      <name val="Arial"/>
      <family val="2"/>
      <scheme val="minor"/>
    </font>
    <font>
      <sz val="10"/>
      <color rgb="FF0563C1"/>
      <name val="Arial"/>
      <family val="2"/>
      <scheme val="minor"/>
    </font>
    <font>
      <sz val="10"/>
      <name val="Arial"/>
      <family val="2"/>
      <scheme val="minor"/>
    </font>
    <font>
      <b/>
      <sz val="10"/>
      <color theme="10"/>
      <name val="Arial"/>
      <family val="2"/>
      <scheme val="minor"/>
    </font>
    <font>
      <sz val="10"/>
      <color theme="1"/>
      <name val="Wingdings"/>
      <charset val="2"/>
    </font>
    <font>
      <i/>
      <sz val="10"/>
      <color theme="1"/>
      <name val="Arial"/>
      <family val="2"/>
      <scheme val="minor"/>
    </font>
    <font>
      <u/>
      <sz val="10"/>
      <color theme="1"/>
      <name val="Arial"/>
      <family val="2"/>
      <scheme val="minor"/>
    </font>
    <font>
      <sz val="10"/>
      <color theme="1"/>
      <name val="Arial"/>
      <family val="2"/>
      <charset val="2"/>
      <scheme val="minor"/>
    </font>
    <font>
      <sz val="10"/>
      <color theme="0" tint="-0.499984740745262"/>
      <name val="Arial"/>
      <family val="2"/>
      <scheme val="minor"/>
    </font>
    <font>
      <sz val="9"/>
      <color indexed="81"/>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rgb="FF0065A4"/>
        <bgColor indexed="64"/>
      </patternFill>
    </fill>
    <fill>
      <patternFill patternType="solid">
        <fgColor rgb="FF00B5CC"/>
        <bgColor indexed="64"/>
      </patternFill>
    </fill>
    <fill>
      <patternFill patternType="solid">
        <fgColor rgb="FF006D7D"/>
        <bgColor indexed="64"/>
      </patternFill>
    </fill>
    <fill>
      <patternFill patternType="solid">
        <fgColor theme="7" tint="0.79998168889431442"/>
        <bgColor indexed="64"/>
      </patternFill>
    </fill>
  </fills>
  <borders count="23">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bottom>
      <diagonal/>
    </border>
    <border>
      <left/>
      <right/>
      <top style="thin">
        <color theme="0" tint="-0.24994659260841701"/>
      </top>
      <bottom style="thin">
        <color theme="0"/>
      </bottom>
      <diagonal/>
    </border>
    <border>
      <left/>
      <right style="thin">
        <color theme="0" tint="-0.24994659260841701"/>
      </right>
      <top style="thin">
        <color theme="0" tint="-0.24994659260841701"/>
      </top>
      <bottom style="thin">
        <color theme="0"/>
      </bottom>
      <diagonal/>
    </border>
    <border>
      <left style="thin">
        <color theme="0" tint="-0.24994659260841701"/>
      </left>
      <right/>
      <top style="thin">
        <color theme="0"/>
      </top>
      <bottom style="thin">
        <color theme="0"/>
      </bottom>
      <diagonal/>
    </border>
    <border>
      <left/>
      <right/>
      <top style="thin">
        <color theme="0"/>
      </top>
      <bottom style="thin">
        <color theme="0"/>
      </bottom>
      <diagonal/>
    </border>
    <border>
      <left/>
      <right style="thin">
        <color theme="0" tint="-0.24994659260841701"/>
      </right>
      <top style="thin">
        <color theme="0"/>
      </top>
      <bottom style="thin">
        <color theme="0"/>
      </bottom>
      <diagonal/>
    </border>
    <border>
      <left style="thin">
        <color theme="0" tint="-0.24994659260841701"/>
      </left>
      <right/>
      <top style="thin">
        <color theme="0"/>
      </top>
      <bottom style="thin">
        <color theme="0" tint="-0.24994659260841701"/>
      </bottom>
      <diagonal/>
    </border>
    <border>
      <left/>
      <right/>
      <top style="thin">
        <color theme="0"/>
      </top>
      <bottom style="thin">
        <color theme="0" tint="-0.24994659260841701"/>
      </bottom>
      <diagonal/>
    </border>
    <border>
      <left/>
      <right style="thin">
        <color theme="0" tint="-0.24994659260841701"/>
      </right>
      <top style="thin">
        <color theme="0"/>
      </top>
      <bottom style="thin">
        <color theme="0" tint="-0.24994659260841701"/>
      </bottom>
      <diagonal/>
    </border>
    <border>
      <left style="thin">
        <color theme="0" tint="-0.24994659260841701"/>
      </left>
      <right/>
      <top/>
      <bottom style="thin">
        <color theme="0"/>
      </bottom>
      <diagonal/>
    </border>
    <border>
      <left/>
      <right/>
      <top/>
      <bottom style="thin">
        <color theme="0"/>
      </bottom>
      <diagonal/>
    </border>
    <border>
      <left/>
      <right style="thin">
        <color theme="0" tint="-0.24994659260841701"/>
      </right>
      <top/>
      <bottom style="thin">
        <color theme="0"/>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diagonal/>
    </border>
    <border>
      <left/>
      <right style="thin">
        <color theme="0" tint="-0.14996795556505021"/>
      </right>
      <top/>
      <bottom style="thin">
        <color theme="0" tint="-0.14996795556505021"/>
      </bottom>
      <diagonal/>
    </border>
  </borders>
  <cellStyleXfs count="3">
    <xf numFmtId="0" fontId="0" fillId="0" borderId="0">
      <alignment vertical="top"/>
    </xf>
    <xf numFmtId="0" fontId="6" fillId="6" borderId="0" applyNumberFormat="0" applyBorder="0" applyAlignment="0" applyProtection="0">
      <alignment vertical="top"/>
    </xf>
    <xf numFmtId="0" fontId="7" fillId="6" borderId="0" applyNumberFormat="0" applyBorder="0" applyAlignment="0" applyProtection="0">
      <alignment vertical="top"/>
    </xf>
  </cellStyleXfs>
  <cellXfs count="155">
    <xf numFmtId="0" fontId="0" fillId="0" borderId="0" xfId="0">
      <alignment vertical="top"/>
    </xf>
    <xf numFmtId="0" fontId="2" fillId="0" borderId="0" xfId="0" applyFont="1">
      <alignment vertical="top"/>
    </xf>
    <xf numFmtId="0" fontId="3" fillId="0" borderId="0" xfId="0" applyFont="1" applyAlignment="1">
      <alignment vertical="center"/>
    </xf>
    <xf numFmtId="0" fontId="3" fillId="0" borderId="0" xfId="0" applyFont="1" applyAlignment="1">
      <alignment horizontal="left" vertical="center" indent="1"/>
    </xf>
    <xf numFmtId="0" fontId="0" fillId="0" borderId="0" xfId="0" applyFont="1" applyAlignment="1">
      <alignment wrapText="1"/>
    </xf>
    <xf numFmtId="0" fontId="0" fillId="2" borderId="1" xfId="0" applyFont="1" applyFill="1" applyBorder="1" applyAlignment="1">
      <alignment wrapText="1"/>
    </xf>
    <xf numFmtId="0" fontId="0" fillId="2" borderId="2" xfId="0" applyFont="1" applyFill="1" applyBorder="1" applyAlignment="1">
      <alignment wrapText="1"/>
    </xf>
    <xf numFmtId="0" fontId="0" fillId="2" borderId="3" xfId="0" applyFont="1" applyFill="1" applyBorder="1" applyAlignment="1">
      <alignment wrapText="1"/>
    </xf>
    <xf numFmtId="0" fontId="0" fillId="0" borderId="1" xfId="0" applyBorder="1" applyAlignment="1">
      <alignment horizontal="right" vertical="top" indent="1"/>
    </xf>
    <xf numFmtId="0" fontId="0" fillId="0" borderId="2" xfId="0" applyBorder="1" applyAlignment="1">
      <alignment vertical="top" wrapText="1"/>
    </xf>
    <xf numFmtId="2" fontId="0" fillId="0" borderId="1" xfId="0" applyNumberFormat="1" applyBorder="1" applyAlignment="1">
      <alignment horizontal="right" vertical="top" indent="1"/>
    </xf>
    <xf numFmtId="0" fontId="4" fillId="3" borderId="1" xfId="0" applyFont="1" applyFill="1" applyBorder="1">
      <alignment vertical="top"/>
    </xf>
    <xf numFmtId="0" fontId="4" fillId="3" borderId="2" xfId="0" applyFont="1" applyFill="1" applyBorder="1">
      <alignment vertical="top"/>
    </xf>
    <xf numFmtId="0" fontId="4" fillId="3" borderId="3" xfId="0" applyFont="1" applyFill="1" applyBorder="1">
      <alignment vertical="top"/>
    </xf>
    <xf numFmtId="0" fontId="0" fillId="2" borderId="1" xfId="0" applyFill="1" applyBorder="1">
      <alignment vertical="top"/>
    </xf>
    <xf numFmtId="0" fontId="0" fillId="2" borderId="2" xfId="0" applyFill="1" applyBorder="1">
      <alignment vertical="top"/>
    </xf>
    <xf numFmtId="0" fontId="0" fillId="2" borderId="3" xfId="0" applyFill="1" applyBorder="1">
      <alignment vertical="top"/>
    </xf>
    <xf numFmtId="0" fontId="0" fillId="2" borderId="2" xfId="0" applyFont="1" applyFill="1" applyBorder="1" applyAlignment="1">
      <alignment horizontal="left" wrapText="1" indent="1"/>
    </xf>
    <xf numFmtId="0" fontId="4" fillId="3" borderId="2" xfId="0" applyFont="1" applyFill="1" applyBorder="1" applyAlignment="1">
      <alignment horizontal="left" vertical="top" indent="1"/>
    </xf>
    <xf numFmtId="0" fontId="0" fillId="2" borderId="2" xfId="0" applyFill="1" applyBorder="1" applyAlignment="1">
      <alignment horizontal="left" vertical="top" indent="1"/>
    </xf>
    <xf numFmtId="0" fontId="0" fillId="0" borderId="2" xfId="0" applyBorder="1" applyAlignment="1">
      <alignment horizontal="left" vertical="top" indent="1"/>
    </xf>
    <xf numFmtId="0" fontId="4" fillId="3" borderId="2" xfId="0" applyFont="1" applyFill="1" applyBorder="1" applyAlignment="1">
      <alignment horizontal="left" vertical="top" wrapText="1" indent="1"/>
    </xf>
    <xf numFmtId="0" fontId="0" fillId="2" borderId="2" xfId="0" applyFill="1" applyBorder="1" applyAlignment="1">
      <alignment horizontal="left" vertical="top" wrapText="1" indent="1"/>
    </xf>
    <xf numFmtId="0" fontId="0" fillId="0" borderId="2" xfId="0" applyBorder="1" applyAlignment="1">
      <alignment horizontal="left" vertical="top" wrapText="1" indent="1"/>
    </xf>
    <xf numFmtId="0" fontId="0" fillId="2" borderId="2" xfId="0" applyFill="1" applyBorder="1" applyAlignment="1">
      <alignment vertical="top" wrapText="1"/>
    </xf>
    <xf numFmtId="0" fontId="0" fillId="2" borderId="2" xfId="0" applyFill="1" applyBorder="1" applyAlignment="1">
      <alignment horizontal="left" vertical="top" wrapText="1"/>
    </xf>
    <xf numFmtId="0" fontId="0" fillId="0" borderId="2" xfId="0" applyBorder="1" applyAlignment="1">
      <alignment horizontal="left" vertical="top" wrapText="1"/>
    </xf>
    <xf numFmtId="0" fontId="5" fillId="0" borderId="2" xfId="0" applyFont="1" applyBorder="1" applyAlignment="1">
      <alignment horizontal="left" vertical="top" wrapText="1" indent="1"/>
    </xf>
    <xf numFmtId="0" fontId="0" fillId="2" borderId="2" xfId="0" applyFont="1" applyFill="1" applyBorder="1" applyAlignment="1">
      <alignment horizontal="right" wrapText="1" indent="1"/>
    </xf>
    <xf numFmtId="0" fontId="4" fillId="3" borderId="2" xfId="0" applyFont="1" applyFill="1" applyBorder="1" applyAlignment="1">
      <alignment horizontal="right" vertical="top" indent="1"/>
    </xf>
    <xf numFmtId="0" fontId="0" fillId="2" borderId="2" xfId="0" applyFill="1" applyBorder="1" applyAlignment="1">
      <alignment horizontal="right" vertical="top" indent="1"/>
    </xf>
    <xf numFmtId="0" fontId="5" fillId="0" borderId="2" xfId="0" applyFont="1" applyBorder="1" applyAlignment="1">
      <alignment horizontal="right" vertical="top" indent="1"/>
    </xf>
    <xf numFmtId="15" fontId="0" fillId="0" borderId="2" xfId="0" applyNumberFormat="1" applyBorder="1" applyAlignment="1">
      <alignment horizontal="right" vertical="top" indent="1"/>
    </xf>
    <xf numFmtId="0" fontId="0" fillId="2" borderId="1" xfId="0" applyFill="1" applyBorder="1" applyAlignment="1">
      <alignment vertical="center"/>
    </xf>
    <xf numFmtId="0" fontId="0" fillId="2" borderId="2" xfId="0" applyFill="1" applyBorder="1" applyAlignment="1">
      <alignment vertical="center" wrapText="1"/>
    </xf>
    <xf numFmtId="0" fontId="0" fillId="3" borderId="2" xfId="0" applyFill="1" applyBorder="1" applyAlignment="1">
      <alignment vertical="top" wrapText="1"/>
    </xf>
    <xf numFmtId="0" fontId="0" fillId="2" borderId="3" xfId="0" applyFill="1" applyBorder="1" applyAlignment="1">
      <alignment horizontal="left" vertical="top" wrapText="1"/>
    </xf>
    <xf numFmtId="0" fontId="0" fillId="2" borderId="3" xfId="0" applyFill="1" applyBorder="1" applyAlignment="1">
      <alignment horizontal="left" vertical="center" wrapText="1" indent="1"/>
    </xf>
    <xf numFmtId="0" fontId="0" fillId="3" borderId="3" xfId="0" applyFill="1" applyBorder="1" applyAlignment="1">
      <alignment horizontal="left" vertical="top" wrapText="1" indent="1"/>
    </xf>
    <xf numFmtId="0" fontId="0" fillId="2" borderId="3" xfId="0" applyFill="1" applyBorder="1" applyAlignment="1">
      <alignment horizontal="left" vertical="top" wrapText="1" indent="1"/>
    </xf>
    <xf numFmtId="0" fontId="0" fillId="0" borderId="3" xfId="0" applyBorder="1" applyAlignment="1">
      <alignment horizontal="left" vertical="top" wrapText="1" indent="1"/>
    </xf>
    <xf numFmtId="0" fontId="0" fillId="2" borderId="2" xfId="0" applyFill="1" applyBorder="1" applyAlignment="1">
      <alignment horizontal="left" vertical="center" wrapText="1"/>
    </xf>
    <xf numFmtId="0" fontId="0" fillId="3" borderId="2" xfId="0" applyFill="1" applyBorder="1" applyAlignment="1">
      <alignment horizontal="left" vertical="top" wrapText="1"/>
    </xf>
    <xf numFmtId="0" fontId="0" fillId="2" borderId="2" xfId="0" applyFill="1" applyBorder="1" applyAlignment="1">
      <alignment horizontal="left" wrapText="1" indent="1"/>
    </xf>
    <xf numFmtId="0" fontId="0" fillId="3" borderId="2" xfId="0" applyFill="1" applyBorder="1" applyAlignment="1">
      <alignment horizontal="right" vertical="top" wrapText="1" indent="1"/>
    </xf>
    <xf numFmtId="0" fontId="0" fillId="2" borderId="2" xfId="0" applyFill="1" applyBorder="1" applyAlignment="1">
      <alignment horizontal="right" vertical="top" wrapText="1" indent="1"/>
    </xf>
    <xf numFmtId="15" fontId="0" fillId="0" borderId="2" xfId="0" applyNumberFormat="1" applyBorder="1" applyAlignment="1">
      <alignment horizontal="right" vertical="top" wrapText="1" indent="1"/>
    </xf>
    <xf numFmtId="0" fontId="0" fillId="2" borderId="1" xfId="0" applyFill="1" applyBorder="1" applyAlignment="1">
      <alignment vertical="center" wrapText="1"/>
    </xf>
    <xf numFmtId="0" fontId="0" fillId="4" borderId="2" xfId="0" applyFill="1" applyBorder="1">
      <alignment vertical="top"/>
    </xf>
    <xf numFmtId="0" fontId="4" fillId="4" borderId="1" xfId="0" applyFont="1" applyFill="1" applyBorder="1">
      <alignment vertical="top"/>
    </xf>
    <xf numFmtId="0" fontId="0" fillId="4" borderId="2" xfId="0" applyFill="1" applyBorder="1" applyAlignment="1">
      <alignment horizontal="left" vertical="top" indent="1"/>
    </xf>
    <xf numFmtId="0" fontId="0" fillId="4" borderId="2" xfId="0" applyFill="1" applyBorder="1" applyAlignment="1">
      <alignment horizontal="left" vertical="top" wrapText="1" indent="1"/>
    </xf>
    <xf numFmtId="0" fontId="0" fillId="4" borderId="2" xfId="0" applyFill="1" applyBorder="1" applyAlignment="1">
      <alignment horizontal="right" vertical="top" indent="1"/>
    </xf>
    <xf numFmtId="0" fontId="0" fillId="4" borderId="3" xfId="0" applyFill="1" applyBorder="1" applyAlignment="1">
      <alignment horizontal="left" vertical="top"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indent="1"/>
    </xf>
    <xf numFmtId="0" fontId="0" fillId="4" borderId="2" xfId="0" applyFill="1" applyBorder="1" applyAlignment="1">
      <alignment horizontal="right" vertical="top" wrapText="1" indent="1"/>
    </xf>
    <xf numFmtId="0" fontId="0" fillId="2" borderId="2" xfId="0" applyFill="1" applyBorder="1" applyAlignment="1">
      <alignment horizontal="right" vertical="center" wrapText="1" indent="1"/>
    </xf>
    <xf numFmtId="0" fontId="4" fillId="5" borderId="1" xfId="0" applyFont="1" applyFill="1" applyBorder="1">
      <alignment vertical="top"/>
    </xf>
    <xf numFmtId="0" fontId="0" fillId="2" borderId="3" xfId="0" applyFont="1" applyFill="1" applyBorder="1" applyAlignment="1">
      <alignment horizontal="left" wrapText="1"/>
    </xf>
    <xf numFmtId="0" fontId="0" fillId="5" borderId="2" xfId="0" applyFill="1" applyBorder="1">
      <alignment vertical="top"/>
    </xf>
    <xf numFmtId="0" fontId="0" fillId="5" borderId="3" xfId="0" applyFill="1" applyBorder="1">
      <alignment vertical="top"/>
    </xf>
    <xf numFmtId="0" fontId="0" fillId="5" borderId="2" xfId="0" applyFill="1" applyBorder="1" applyAlignment="1">
      <alignment vertical="top" wrapText="1"/>
    </xf>
    <xf numFmtId="0" fontId="0" fillId="5" borderId="2" xfId="0" applyFill="1" applyBorder="1" applyAlignment="1">
      <alignment horizontal="left" vertical="top" wrapText="1"/>
    </xf>
    <xf numFmtId="0" fontId="0" fillId="5" borderId="3" xfId="0" applyFill="1" applyBorder="1" applyAlignment="1">
      <alignment horizontal="left" vertical="top" wrapText="1"/>
    </xf>
    <xf numFmtId="0" fontId="0" fillId="2" borderId="3" xfId="0" applyFill="1" applyBorder="1" applyAlignment="1">
      <alignment vertical="top" wrapText="1"/>
    </xf>
    <xf numFmtId="0" fontId="0" fillId="5" borderId="3" xfId="0" applyFill="1" applyBorder="1" applyAlignment="1">
      <alignment horizontal="left" vertical="top" wrapText="1" indent="1"/>
    </xf>
    <xf numFmtId="0" fontId="0" fillId="5" borderId="2" xfId="0" applyFill="1" applyBorder="1" applyAlignment="1">
      <alignment horizontal="right" vertical="top" wrapText="1" indent="2"/>
    </xf>
    <xf numFmtId="0" fontId="0" fillId="2" borderId="2" xfId="0" applyFill="1" applyBorder="1" applyAlignment="1">
      <alignment horizontal="right" vertical="top" wrapText="1" indent="2"/>
    </xf>
    <xf numFmtId="0" fontId="0" fillId="2" borderId="3" xfId="0" applyFill="1" applyBorder="1" applyAlignment="1">
      <alignment horizontal="left" vertical="top" indent="1"/>
    </xf>
    <xf numFmtId="15" fontId="0" fillId="0" borderId="2" xfId="0" applyNumberFormat="1" applyBorder="1" applyAlignment="1">
      <alignment horizontal="left" vertical="top" wrapText="1" indent="1"/>
    </xf>
    <xf numFmtId="0" fontId="0" fillId="5" borderId="2" xfId="0" applyFill="1" applyBorder="1" applyAlignment="1">
      <alignment horizontal="left" vertical="top" wrapText="1" indent="1"/>
    </xf>
    <xf numFmtId="14" fontId="0" fillId="0" borderId="2" xfId="0" applyNumberFormat="1" applyBorder="1" applyAlignment="1">
      <alignment horizontal="right" vertical="top" indent="1"/>
    </xf>
    <xf numFmtId="14" fontId="0" fillId="0" borderId="2" xfId="0" applyNumberFormat="1" applyBorder="1" applyAlignment="1">
      <alignment horizontal="right" vertical="top" wrapText="1" indent="1"/>
    </xf>
    <xf numFmtId="0" fontId="6" fillId="6" borderId="2" xfId="1" applyBorder="1" applyAlignment="1">
      <alignment horizontal="left" vertical="top" wrapText="1" indent="1"/>
    </xf>
    <xf numFmtId="0" fontId="6" fillId="6" borderId="3" xfId="1" applyBorder="1" applyAlignment="1">
      <alignment vertical="top" wrapText="1"/>
    </xf>
    <xf numFmtId="0" fontId="6" fillId="6" borderId="1" xfId="1" applyBorder="1" applyAlignment="1">
      <alignment horizontal="right" vertical="top" indent="1"/>
    </xf>
    <xf numFmtId="2" fontId="6" fillId="6" borderId="1" xfId="1" applyNumberFormat="1" applyBorder="1" applyAlignment="1">
      <alignment horizontal="right" vertical="top" indent="1"/>
    </xf>
    <xf numFmtId="0" fontId="0" fillId="5" borderId="3" xfId="0" applyFill="1" applyBorder="1" applyAlignment="1">
      <alignment vertical="top" wrapText="1"/>
    </xf>
    <xf numFmtId="0" fontId="6" fillId="6" borderId="2" xfId="1" applyBorder="1" applyAlignment="1">
      <alignment vertical="top" wrapText="1"/>
    </xf>
    <xf numFmtId="0" fontId="6" fillId="6" borderId="3" xfId="1" applyBorder="1" applyAlignment="1">
      <alignment horizontal="left" vertical="top" wrapText="1"/>
    </xf>
    <xf numFmtId="49" fontId="0" fillId="0" borderId="0" xfId="0" applyNumberFormat="1">
      <alignment vertical="top"/>
    </xf>
    <xf numFmtId="0" fontId="0" fillId="0" borderId="0" xfId="0" applyFill="1" applyAlignment="1">
      <alignment horizontal="left" vertical="top"/>
    </xf>
    <xf numFmtId="2" fontId="0" fillId="0" borderId="0" xfId="0" applyNumberFormat="1" applyFill="1" applyAlignment="1">
      <alignment horizontal="left" vertical="top"/>
    </xf>
    <xf numFmtId="2" fontId="0" fillId="0" borderId="0" xfId="0" applyNumberFormat="1" applyAlignment="1">
      <alignment horizontal="right" vertical="top" indent="1"/>
    </xf>
    <xf numFmtId="2" fontId="0" fillId="0" borderId="0" xfId="0" applyNumberFormat="1" applyAlignment="1">
      <alignment horizontal="left" vertical="top"/>
    </xf>
    <xf numFmtId="2" fontId="2" fillId="0" borderId="0" xfId="0" applyNumberFormat="1" applyFont="1" applyAlignment="1">
      <alignment horizontal="left" vertical="top"/>
    </xf>
    <xf numFmtId="0" fontId="0" fillId="0" borderId="4" xfId="0" applyBorder="1">
      <alignmen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lignment vertical="top"/>
    </xf>
    <xf numFmtId="0" fontId="0" fillId="0" borderId="8" xfId="0" applyBorder="1" applyAlignment="1">
      <alignment horizontal="right" vertical="top"/>
    </xf>
    <xf numFmtId="0" fontId="0" fillId="0" borderId="8" xfId="0" applyBorder="1">
      <alignment vertical="top"/>
    </xf>
    <xf numFmtId="0" fontId="0" fillId="0" borderId="9" xfId="0" applyBorder="1">
      <alignment vertical="top"/>
    </xf>
    <xf numFmtId="2" fontId="6" fillId="6" borderId="7" xfId="1" applyNumberFormat="1" applyBorder="1" applyAlignment="1">
      <alignment horizontal="right" vertical="top" indent="1"/>
    </xf>
    <xf numFmtId="0" fontId="0" fillId="0" borderId="8" xfId="0" applyBorder="1" applyAlignment="1">
      <alignment horizontal="right" vertical="top" indent="1"/>
    </xf>
    <xf numFmtId="2" fontId="6" fillId="6" borderId="10" xfId="1" applyNumberFormat="1" applyBorder="1" applyAlignment="1">
      <alignment horizontal="right" vertical="top" indent="1"/>
    </xf>
    <xf numFmtId="0" fontId="0" fillId="0" borderId="11" xfId="0" applyBorder="1" applyAlignment="1">
      <alignment horizontal="right" vertical="top" indent="1"/>
    </xf>
    <xf numFmtId="0" fontId="0" fillId="0" borderId="11" xfId="0" applyBorder="1">
      <alignment vertical="top"/>
    </xf>
    <xf numFmtId="0" fontId="0" fillId="0" borderId="12" xfId="0" applyBorder="1">
      <alignment vertical="top"/>
    </xf>
    <xf numFmtId="0" fontId="0" fillId="0" borderId="14" xfId="0" applyBorder="1">
      <alignment vertical="top"/>
    </xf>
    <xf numFmtId="0" fontId="0" fillId="0" borderId="15" xfId="0" applyBorder="1">
      <alignment vertical="top"/>
    </xf>
    <xf numFmtId="0" fontId="0" fillId="0" borderId="10" xfId="0" applyBorder="1">
      <alignment vertical="top"/>
    </xf>
    <xf numFmtId="0" fontId="0" fillId="0" borderId="11" xfId="0" applyBorder="1" applyAlignment="1">
      <alignment horizontal="right" vertical="top"/>
    </xf>
    <xf numFmtId="0" fontId="2" fillId="0" borderId="13" xfId="0" applyFont="1" applyBorder="1">
      <alignment vertical="top"/>
    </xf>
    <xf numFmtId="0" fontId="4" fillId="3" borderId="7" xfId="0" applyFont="1" applyFill="1" applyBorder="1">
      <alignment vertical="top"/>
    </xf>
    <xf numFmtId="0" fontId="4" fillId="3" borderId="8" xfId="0" applyFont="1" applyFill="1" applyBorder="1">
      <alignment vertical="top"/>
    </xf>
    <xf numFmtId="0" fontId="4" fillId="3" borderId="9" xfId="0" applyFont="1" applyFill="1" applyBorder="1">
      <alignment vertical="top"/>
    </xf>
    <xf numFmtId="0" fontId="4" fillId="4" borderId="7" xfId="0" applyFont="1" applyFill="1" applyBorder="1">
      <alignment vertical="top"/>
    </xf>
    <xf numFmtId="0" fontId="4" fillId="4" borderId="8" xfId="0" applyFont="1" applyFill="1" applyBorder="1">
      <alignment vertical="top"/>
    </xf>
    <xf numFmtId="0" fontId="4" fillId="4" borderId="9" xfId="0" applyFont="1" applyFill="1" applyBorder="1">
      <alignment vertical="top"/>
    </xf>
    <xf numFmtId="0" fontId="0" fillId="0" borderId="0" xfId="0" applyBorder="1">
      <alignment vertical="top"/>
    </xf>
    <xf numFmtId="0" fontId="4" fillId="5" borderId="7" xfId="0" applyFont="1" applyFill="1" applyBorder="1">
      <alignment vertical="top"/>
    </xf>
    <xf numFmtId="0" fontId="4" fillId="5" borderId="8" xfId="0" applyFont="1" applyFill="1" applyBorder="1">
      <alignment vertical="top"/>
    </xf>
    <xf numFmtId="0" fontId="4" fillId="5" borderId="9" xfId="0" applyFont="1" applyFill="1" applyBorder="1">
      <alignment vertical="top"/>
    </xf>
    <xf numFmtId="2" fontId="4" fillId="3" borderId="0" xfId="0" applyNumberFormat="1" applyFont="1" applyFill="1" applyAlignment="1">
      <alignment horizontal="left" vertical="top"/>
    </xf>
    <xf numFmtId="0" fontId="4" fillId="3" borderId="0" xfId="0" applyFont="1" applyFill="1">
      <alignment vertical="top"/>
    </xf>
    <xf numFmtId="2" fontId="4" fillId="4" borderId="0" xfId="0" applyNumberFormat="1" applyFont="1" applyFill="1" applyAlignment="1">
      <alignment horizontal="left" vertical="top"/>
    </xf>
    <xf numFmtId="0" fontId="4" fillId="4" borderId="0" xfId="0" applyFont="1" applyFill="1">
      <alignment vertical="top"/>
    </xf>
    <xf numFmtId="2" fontId="4" fillId="5" borderId="0" xfId="0" applyNumberFormat="1" applyFont="1" applyFill="1" applyAlignment="1">
      <alignment horizontal="left" vertical="top"/>
    </xf>
    <xf numFmtId="0" fontId="4" fillId="5" borderId="0" xfId="0" applyFont="1" applyFill="1">
      <alignment vertical="top"/>
    </xf>
    <xf numFmtId="2" fontId="8" fillId="0" borderId="0" xfId="0" applyNumberFormat="1" applyFont="1" applyFill="1" applyAlignment="1">
      <alignment horizontal="left" vertical="top"/>
    </xf>
    <xf numFmtId="0" fontId="8" fillId="0" borderId="0" xfId="0" applyFont="1" applyFill="1">
      <alignment vertical="top"/>
    </xf>
    <xf numFmtId="0" fontId="2" fillId="0" borderId="14" xfId="0" applyFont="1" applyBorder="1">
      <alignment vertical="top"/>
    </xf>
    <xf numFmtId="0" fontId="2" fillId="0" borderId="15" xfId="0" applyFont="1" applyBorder="1">
      <alignment vertical="top"/>
    </xf>
    <xf numFmtId="0" fontId="0" fillId="0" borderId="18" xfId="0" applyBorder="1">
      <alignment vertical="top"/>
    </xf>
    <xf numFmtId="0" fontId="0" fillId="0" borderId="17" xfId="0" applyBorder="1">
      <alignment vertical="top"/>
    </xf>
    <xf numFmtId="1" fontId="0" fillId="0" borderId="0" xfId="0" applyNumberFormat="1" applyBorder="1">
      <alignment vertical="top"/>
    </xf>
    <xf numFmtId="0" fontId="0" fillId="0" borderId="17" xfId="0" applyBorder="1" applyAlignment="1">
      <alignment horizontal="center" vertical="top"/>
    </xf>
    <xf numFmtId="0" fontId="0" fillId="0" borderId="17" xfId="0" applyBorder="1" applyAlignment="1">
      <alignment horizontal="right" vertical="top"/>
    </xf>
    <xf numFmtId="0" fontId="0" fillId="0" borderId="19" xfId="0" applyBorder="1">
      <alignment vertical="top"/>
    </xf>
    <xf numFmtId="0" fontId="0" fillId="0" borderId="22" xfId="0" applyBorder="1">
      <alignment vertical="top"/>
    </xf>
    <xf numFmtId="1" fontId="0" fillId="0" borderId="17" xfId="0" applyNumberFormat="1" applyBorder="1" applyAlignment="1">
      <alignment horizontal="right" vertical="top" indent="1"/>
    </xf>
    <xf numFmtId="1" fontId="0" fillId="0" borderId="18" xfId="0" applyNumberFormat="1" applyBorder="1" applyAlignment="1">
      <alignment horizontal="right" vertical="top" indent="1"/>
    </xf>
    <xf numFmtId="0" fontId="0" fillId="0" borderId="17" xfId="0" applyBorder="1" applyAlignment="1">
      <alignment horizontal="right" vertical="top" indent="1"/>
    </xf>
    <xf numFmtId="0" fontId="0" fillId="0" borderId="18" xfId="0" applyBorder="1" applyAlignment="1">
      <alignment horizontal="right" vertical="top" indent="1"/>
    </xf>
    <xf numFmtId="0" fontId="0" fillId="0" borderId="21" xfId="0" applyBorder="1" applyAlignment="1">
      <alignment horizontal="right" vertical="top" indent="1"/>
    </xf>
    <xf numFmtId="0" fontId="0" fillId="0" borderId="20" xfId="0" applyBorder="1" applyAlignment="1">
      <alignment horizontal="left" vertical="top" indent="1"/>
    </xf>
    <xf numFmtId="0" fontId="0" fillId="0" borderId="16" xfId="0" applyBorder="1" applyAlignment="1">
      <alignment horizontal="left" vertical="top" indent="1"/>
    </xf>
    <xf numFmtId="0" fontId="0" fillId="0" borderId="10" xfId="0" applyBorder="1" applyAlignment="1">
      <alignment horizontal="left" vertical="top"/>
    </xf>
    <xf numFmtId="0" fontId="4" fillId="3" borderId="7" xfId="0" applyFont="1" applyFill="1" applyBorder="1" applyAlignment="1">
      <alignment horizontal="left" vertical="top"/>
    </xf>
    <xf numFmtId="0" fontId="0" fillId="0" borderId="7" xfId="0" applyBorder="1" applyAlignment="1">
      <alignment horizontal="left" vertical="top"/>
    </xf>
    <xf numFmtId="0" fontId="0" fillId="0" borderId="0" xfId="0" applyProtection="1">
      <alignment vertical="top"/>
      <protection locked="0"/>
    </xf>
    <xf numFmtId="0" fontId="2" fillId="0" borderId="13" xfId="0" applyFont="1" applyBorder="1" applyAlignment="1" applyProtection="1">
      <alignment horizontal="left" vertical="top"/>
    </xf>
    <xf numFmtId="0" fontId="0" fillId="0" borderId="0" xfId="0" applyAlignment="1">
      <alignment vertical="top" wrapText="1"/>
    </xf>
    <xf numFmtId="0" fontId="0" fillId="0" borderId="0" xfId="0" applyAlignment="1">
      <alignment horizontal="left" vertical="top" indent="2"/>
    </xf>
    <xf numFmtId="0" fontId="6" fillId="0" borderId="0" xfId="1" applyFill="1" applyAlignment="1">
      <alignment horizontal="left" vertical="top" indent="2"/>
    </xf>
    <xf numFmtId="0" fontId="13" fillId="0" borderId="0" xfId="0" applyFont="1" applyAlignment="1">
      <alignment vertical="top" wrapText="1"/>
    </xf>
    <xf numFmtId="0" fontId="0" fillId="0" borderId="0" xfId="0" applyAlignment="1">
      <alignment horizontal="left" vertical="top" wrapText="1" indent="2"/>
    </xf>
    <xf numFmtId="0" fontId="0" fillId="0" borderId="2" xfId="0" applyFill="1" applyBorder="1" applyAlignment="1">
      <alignment horizontal="left" vertical="top" wrapText="1" indent="1"/>
    </xf>
    <xf numFmtId="0" fontId="14" fillId="0" borderId="2" xfId="0" applyFont="1" applyBorder="1" applyAlignment="1">
      <alignment horizontal="left" vertical="top" wrapText="1" indent="1"/>
    </xf>
    <xf numFmtId="0" fontId="14" fillId="0" borderId="2" xfId="0" applyFont="1" applyFill="1" applyBorder="1" applyAlignment="1">
      <alignment horizontal="left" vertical="top" wrapText="1" indent="1"/>
    </xf>
    <xf numFmtId="0" fontId="1" fillId="0" borderId="0" xfId="0" applyFont="1" applyAlignment="1">
      <alignment horizontal="center" vertical="top" wrapText="1"/>
    </xf>
    <xf numFmtId="0" fontId="0" fillId="0" borderId="5" xfId="0" applyBorder="1" applyAlignment="1">
      <alignment horizontal="center" vertical="top"/>
    </xf>
    <xf numFmtId="0" fontId="0" fillId="0" borderId="17" xfId="0" applyBorder="1" applyAlignment="1">
      <alignment horizontal="right" vertical="top" wrapText="1"/>
    </xf>
  </cellXfs>
  <cellStyles count="3">
    <cellStyle name="Followed Hyperlink" xfId="2" builtinId="9" customBuiltin="1"/>
    <cellStyle name="Hyperlink" xfId="1" builtinId="8" customBuiltin="1"/>
    <cellStyle name="Normal" xfId="0" builtinId="0" customBuiltin="1"/>
  </cellStyles>
  <dxfs count="241">
    <dxf>
      <font>
        <color rgb="FFFF0000"/>
      </font>
    </dxf>
    <dxf>
      <font>
        <color rgb="FF9C0006"/>
      </font>
      <fill>
        <patternFill>
          <bgColor rgb="FFFFC7CE"/>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6" tint="0.39994506668294322"/>
      </font>
      <fill>
        <patternFill>
          <bgColor theme="6" tint="0.39994506668294322"/>
        </patternFill>
      </fill>
    </dxf>
    <dxf>
      <font>
        <color theme="5" tint="0.39994506668294322"/>
      </font>
      <fill>
        <patternFill>
          <bgColor theme="5" tint="0.39994506668294322"/>
        </patternFill>
      </fill>
    </dxf>
    <dxf>
      <font>
        <color theme="7" tint="0.39994506668294322"/>
      </font>
      <fill>
        <patternFill>
          <bgColor theme="7" tint="0.39994506668294322"/>
        </patternFill>
      </fill>
    </dxf>
    <dxf>
      <font>
        <color theme="9" tint="0.39994506668294322"/>
      </font>
      <fill>
        <patternFill>
          <bgColor theme="9"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
      <font>
        <color theme="8" tint="0.39994506668294322"/>
      </font>
      <fill>
        <patternFill>
          <bgColor theme="8" tint="0.39994506668294322"/>
        </patternFill>
      </fill>
    </dxf>
  </dxfs>
  <tableStyles count="0" defaultTableStyle="TableStyleMedium2" defaultPivotStyle="PivotStyleLight16"/>
  <colors>
    <mruColors>
      <color rgb="FF00B5CC"/>
      <color rgb="FF006D7D"/>
      <color rgb="FF0065A4"/>
      <color rgb="FF0563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hyperlink" Target="#A1.06"/><Relationship Id="rId13" Type="http://schemas.openxmlformats.org/officeDocument/2006/relationships/hyperlink" Target="#A1.11"/><Relationship Id="rId18" Type="http://schemas.openxmlformats.org/officeDocument/2006/relationships/hyperlink" Target="#A1.16"/><Relationship Id="rId26" Type="http://schemas.openxmlformats.org/officeDocument/2006/relationships/hyperlink" Target="#A1.24"/><Relationship Id="rId3" Type="http://schemas.openxmlformats.org/officeDocument/2006/relationships/hyperlink" Target="#A1.01"/><Relationship Id="rId21" Type="http://schemas.openxmlformats.org/officeDocument/2006/relationships/hyperlink" Target="#A1.19"/><Relationship Id="rId7" Type="http://schemas.openxmlformats.org/officeDocument/2006/relationships/hyperlink" Target="#A1.05"/><Relationship Id="rId12" Type="http://schemas.openxmlformats.org/officeDocument/2006/relationships/hyperlink" Target="#A1.10"/><Relationship Id="rId17" Type="http://schemas.openxmlformats.org/officeDocument/2006/relationships/hyperlink" Target="#A1.15"/><Relationship Id="rId25" Type="http://schemas.openxmlformats.org/officeDocument/2006/relationships/hyperlink" Target="#A1.23"/><Relationship Id="rId2" Type="http://schemas.openxmlformats.org/officeDocument/2006/relationships/hyperlink" Target="#'Overview of progress'!A1"/><Relationship Id="rId16" Type="http://schemas.openxmlformats.org/officeDocument/2006/relationships/hyperlink" Target="#A1.14"/><Relationship Id="rId20" Type="http://schemas.openxmlformats.org/officeDocument/2006/relationships/hyperlink" Target="#A1.18"/><Relationship Id="rId1" Type="http://schemas.openxmlformats.org/officeDocument/2006/relationships/image" Target="../media/image3.png"/><Relationship Id="rId6" Type="http://schemas.openxmlformats.org/officeDocument/2006/relationships/hyperlink" Target="#A1.04"/><Relationship Id="rId11" Type="http://schemas.openxmlformats.org/officeDocument/2006/relationships/hyperlink" Target="#A1.09"/><Relationship Id="rId24" Type="http://schemas.openxmlformats.org/officeDocument/2006/relationships/hyperlink" Target="#A1.22"/><Relationship Id="rId5" Type="http://schemas.openxmlformats.org/officeDocument/2006/relationships/hyperlink" Target="#A1.03"/><Relationship Id="rId15" Type="http://schemas.openxmlformats.org/officeDocument/2006/relationships/hyperlink" Target="#A1.13"/><Relationship Id="rId23" Type="http://schemas.openxmlformats.org/officeDocument/2006/relationships/hyperlink" Target="#A1.21"/><Relationship Id="rId10" Type="http://schemas.openxmlformats.org/officeDocument/2006/relationships/hyperlink" Target="#A1.08"/><Relationship Id="rId19" Type="http://schemas.openxmlformats.org/officeDocument/2006/relationships/hyperlink" Target="#A1.17"/><Relationship Id="rId4" Type="http://schemas.openxmlformats.org/officeDocument/2006/relationships/hyperlink" Target="#A1.02"/><Relationship Id="rId9" Type="http://schemas.openxmlformats.org/officeDocument/2006/relationships/hyperlink" Target="#A1.07"/><Relationship Id="rId14" Type="http://schemas.openxmlformats.org/officeDocument/2006/relationships/hyperlink" Target="#A1.12"/><Relationship Id="rId22" Type="http://schemas.openxmlformats.org/officeDocument/2006/relationships/hyperlink" Target="#A1.20"/><Relationship Id="rId27" Type="http://schemas.openxmlformats.org/officeDocument/2006/relationships/hyperlink" Target="#A1.25"/></Relationships>
</file>

<file path=xl/drawings/_rels/drawing3.xml.rels><?xml version="1.0" encoding="UTF-8" standalone="yes"?>
<Relationships xmlns="http://schemas.openxmlformats.org/package/2006/relationships"><Relationship Id="rId8" Type="http://schemas.openxmlformats.org/officeDocument/2006/relationships/hyperlink" Target="#A2.06"/><Relationship Id="rId3" Type="http://schemas.openxmlformats.org/officeDocument/2006/relationships/hyperlink" Target="#A2.01"/><Relationship Id="rId7" Type="http://schemas.openxmlformats.org/officeDocument/2006/relationships/hyperlink" Target="#A2.05"/><Relationship Id="rId2" Type="http://schemas.openxmlformats.org/officeDocument/2006/relationships/hyperlink" Target="#'Overview of progress'!A1"/><Relationship Id="rId1" Type="http://schemas.openxmlformats.org/officeDocument/2006/relationships/image" Target="../media/image4.png"/><Relationship Id="rId6" Type="http://schemas.openxmlformats.org/officeDocument/2006/relationships/hyperlink" Target="#A2.04"/><Relationship Id="rId5" Type="http://schemas.openxmlformats.org/officeDocument/2006/relationships/hyperlink" Target="#A2.03"/><Relationship Id="rId10" Type="http://schemas.openxmlformats.org/officeDocument/2006/relationships/hyperlink" Target="#A2.08"/><Relationship Id="rId4" Type="http://schemas.openxmlformats.org/officeDocument/2006/relationships/hyperlink" Target="#A2.02"/><Relationship Id="rId9" Type="http://schemas.openxmlformats.org/officeDocument/2006/relationships/hyperlink" Target="#A2.07"/></Relationships>
</file>

<file path=xl/drawings/_rels/drawing4.xml.rels><?xml version="1.0" encoding="UTF-8" standalone="yes"?>
<Relationships xmlns="http://schemas.openxmlformats.org/package/2006/relationships"><Relationship Id="rId8" Type="http://schemas.openxmlformats.org/officeDocument/2006/relationships/hyperlink" Target="#A3.06"/><Relationship Id="rId13" Type="http://schemas.openxmlformats.org/officeDocument/2006/relationships/hyperlink" Target="#A3.11"/><Relationship Id="rId18" Type="http://schemas.openxmlformats.org/officeDocument/2006/relationships/hyperlink" Target="#A3.16"/><Relationship Id="rId26" Type="http://schemas.openxmlformats.org/officeDocument/2006/relationships/hyperlink" Target="#A3.24"/><Relationship Id="rId3" Type="http://schemas.openxmlformats.org/officeDocument/2006/relationships/hyperlink" Target="#A3.01"/><Relationship Id="rId21" Type="http://schemas.openxmlformats.org/officeDocument/2006/relationships/hyperlink" Target="#A3.19"/><Relationship Id="rId34" Type="http://schemas.openxmlformats.org/officeDocument/2006/relationships/hyperlink" Target="#A3.32"/><Relationship Id="rId7" Type="http://schemas.openxmlformats.org/officeDocument/2006/relationships/hyperlink" Target="#A3.05"/><Relationship Id="rId12" Type="http://schemas.openxmlformats.org/officeDocument/2006/relationships/hyperlink" Target="#A3.10"/><Relationship Id="rId17" Type="http://schemas.openxmlformats.org/officeDocument/2006/relationships/hyperlink" Target="#A3.15"/><Relationship Id="rId25" Type="http://schemas.openxmlformats.org/officeDocument/2006/relationships/hyperlink" Target="#A3.23"/><Relationship Id="rId33" Type="http://schemas.openxmlformats.org/officeDocument/2006/relationships/hyperlink" Target="#A3.31"/><Relationship Id="rId2" Type="http://schemas.openxmlformats.org/officeDocument/2006/relationships/hyperlink" Target="#'Overview of progress'!A1"/><Relationship Id="rId16" Type="http://schemas.openxmlformats.org/officeDocument/2006/relationships/hyperlink" Target="#A3.14"/><Relationship Id="rId20" Type="http://schemas.openxmlformats.org/officeDocument/2006/relationships/hyperlink" Target="#A3.18"/><Relationship Id="rId29" Type="http://schemas.openxmlformats.org/officeDocument/2006/relationships/hyperlink" Target="#A3.27"/><Relationship Id="rId1" Type="http://schemas.openxmlformats.org/officeDocument/2006/relationships/image" Target="../media/image5.png"/><Relationship Id="rId6" Type="http://schemas.openxmlformats.org/officeDocument/2006/relationships/hyperlink" Target="#A3.04"/><Relationship Id="rId11" Type="http://schemas.openxmlformats.org/officeDocument/2006/relationships/hyperlink" Target="#A3.09"/><Relationship Id="rId24" Type="http://schemas.openxmlformats.org/officeDocument/2006/relationships/hyperlink" Target="#A3.22"/><Relationship Id="rId32" Type="http://schemas.openxmlformats.org/officeDocument/2006/relationships/hyperlink" Target="#A3.30"/><Relationship Id="rId5" Type="http://schemas.openxmlformats.org/officeDocument/2006/relationships/hyperlink" Target="#A3.03"/><Relationship Id="rId15" Type="http://schemas.openxmlformats.org/officeDocument/2006/relationships/hyperlink" Target="#A3.13"/><Relationship Id="rId23" Type="http://schemas.openxmlformats.org/officeDocument/2006/relationships/hyperlink" Target="#A3.21"/><Relationship Id="rId28" Type="http://schemas.openxmlformats.org/officeDocument/2006/relationships/hyperlink" Target="#A3.26"/><Relationship Id="rId10" Type="http://schemas.openxmlformats.org/officeDocument/2006/relationships/hyperlink" Target="#A3.08"/><Relationship Id="rId19" Type="http://schemas.openxmlformats.org/officeDocument/2006/relationships/hyperlink" Target="#A3.17"/><Relationship Id="rId31" Type="http://schemas.openxmlformats.org/officeDocument/2006/relationships/hyperlink" Target="#A3.29"/><Relationship Id="rId4" Type="http://schemas.openxmlformats.org/officeDocument/2006/relationships/hyperlink" Target="#A3.02"/><Relationship Id="rId9" Type="http://schemas.openxmlformats.org/officeDocument/2006/relationships/hyperlink" Target="#A3.07"/><Relationship Id="rId14" Type="http://schemas.openxmlformats.org/officeDocument/2006/relationships/hyperlink" Target="#A3.12"/><Relationship Id="rId22" Type="http://schemas.openxmlformats.org/officeDocument/2006/relationships/hyperlink" Target="#A3.20"/><Relationship Id="rId27" Type="http://schemas.openxmlformats.org/officeDocument/2006/relationships/hyperlink" Target="#A3.25"/><Relationship Id="rId30" Type="http://schemas.openxmlformats.org/officeDocument/2006/relationships/hyperlink" Target="#A3.28"/></Relationships>
</file>

<file path=xl/drawings/_rels/drawing5.xml.rels><?xml version="1.0" encoding="UTF-8" standalone="yes"?>
<Relationships xmlns="http://schemas.openxmlformats.org/package/2006/relationships"><Relationship Id="rId3" Type="http://schemas.openxmlformats.org/officeDocument/2006/relationships/hyperlink" Target="#CSS"/><Relationship Id="rId2" Type="http://schemas.openxmlformats.org/officeDocument/2006/relationships/hyperlink" Target="#PWC"/><Relationship Id="rId1" Type="http://schemas.openxmlformats.org/officeDocument/2006/relationships/hyperlink" Target="#CGS"/></Relationships>
</file>

<file path=xl/drawings/drawing1.xml><?xml version="1.0" encoding="utf-8"?>
<xdr:wsDr xmlns:xdr="http://schemas.openxmlformats.org/drawingml/2006/spreadsheetDrawing" xmlns:a="http://schemas.openxmlformats.org/drawingml/2006/main">
  <xdr:twoCellAnchor editAs="absolute">
    <xdr:from>
      <xdr:col>1</xdr:col>
      <xdr:colOff>1514476</xdr:colOff>
      <xdr:row>0</xdr:row>
      <xdr:rowOff>0</xdr:rowOff>
    </xdr:from>
    <xdr:to>
      <xdr:col>1</xdr:col>
      <xdr:colOff>5229226</xdr:colOff>
      <xdr:row>6</xdr:row>
      <xdr:rowOff>9525</xdr:rowOff>
    </xdr:to>
    <xdr:pic>
      <xdr:nvPicPr>
        <xdr:cNvPr id="3" name="Picture 2" descr="National Safety and Quality Primary and Community Healthcare Standards logo">
          <a:extLst>
            <a:ext uri="{FF2B5EF4-FFF2-40B4-BE49-F238E27FC236}">
              <a16:creationId xmlns:a16="http://schemas.microsoft.com/office/drawing/2014/main" id="{81390758-72CB-4AD4-AF79-D5DD37056A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628776" y="0"/>
          <a:ext cx="3714750" cy="981075"/>
        </a:xfrm>
        <a:prstGeom prst="rect">
          <a:avLst/>
        </a:prstGeom>
        <a:ln>
          <a:noFill/>
        </a:ln>
      </xdr:spPr>
    </xdr:pic>
    <xdr:clientData/>
  </xdr:twoCellAnchor>
  <xdr:twoCellAnchor editAs="oneCell">
    <xdr:from>
      <xdr:col>1</xdr:col>
      <xdr:colOff>0</xdr:colOff>
      <xdr:row>24</xdr:row>
      <xdr:rowOff>71442</xdr:rowOff>
    </xdr:from>
    <xdr:to>
      <xdr:col>1</xdr:col>
      <xdr:colOff>6563641</xdr:colOff>
      <xdr:row>26</xdr:row>
      <xdr:rowOff>30206</xdr:rowOff>
    </xdr:to>
    <xdr:pic>
      <xdr:nvPicPr>
        <xdr:cNvPr id="4" name="Picture 3" descr="Image of the worksheet tabs.">
          <a:extLst>
            <a:ext uri="{FF2B5EF4-FFF2-40B4-BE49-F238E27FC236}">
              <a16:creationId xmlns:a16="http://schemas.microsoft.com/office/drawing/2014/main" id="{BFE4DF21-ABE7-4603-9321-E208BA4C3AC0}"/>
            </a:ext>
          </a:extLst>
        </xdr:cNvPr>
        <xdr:cNvPicPr>
          <a:picLocks noChangeAspect="1"/>
        </xdr:cNvPicPr>
      </xdr:nvPicPr>
      <xdr:blipFill>
        <a:blip xmlns:r="http://schemas.openxmlformats.org/officeDocument/2006/relationships" r:embed="rId2"/>
        <a:stretch>
          <a:fillRect/>
        </a:stretch>
      </xdr:blipFill>
      <xdr:spPr>
        <a:xfrm>
          <a:off x="111125" y="4333880"/>
          <a:ext cx="6563641" cy="276264"/>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1</xdr:col>
      <xdr:colOff>57150</xdr:colOff>
      <xdr:row>1</xdr:row>
      <xdr:rowOff>504825</xdr:rowOff>
    </xdr:to>
    <xdr:pic>
      <xdr:nvPicPr>
        <xdr:cNvPr id="3" name="Picture 2" descr="Icon for the Clinical Governance Standard">
          <a:extLst>
            <a:ext uri="{FF2B5EF4-FFF2-40B4-BE49-F238E27FC236}">
              <a16:creationId xmlns:a16="http://schemas.microsoft.com/office/drawing/2014/main" id="{AC3DADB3-BB16-4310-89B3-8F51A20793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1925"/>
          <a:ext cx="504825" cy="504825"/>
        </a:xfrm>
        <a:prstGeom prst="rect">
          <a:avLst/>
        </a:prstGeom>
      </xdr:spPr>
    </xdr:pic>
    <xdr:clientData/>
  </xdr:twoCellAnchor>
  <xdr:twoCellAnchor>
    <xdr:from>
      <xdr:col>3</xdr:col>
      <xdr:colOff>0</xdr:colOff>
      <xdr:row>0</xdr:row>
      <xdr:rowOff>0</xdr:rowOff>
    </xdr:from>
    <xdr:to>
      <xdr:col>3</xdr:col>
      <xdr:colOff>684000</xdr:colOff>
      <xdr:row>1</xdr:row>
      <xdr:rowOff>385500</xdr:rowOff>
    </xdr:to>
    <xdr:sp macro="" textlink="">
      <xdr:nvSpPr>
        <xdr:cNvPr id="32" name="Rectangle: Rounded Corners 31">
          <a:hlinkClick xmlns:r="http://schemas.openxmlformats.org/officeDocument/2006/relationships" r:id="rId2"/>
          <a:extLst>
            <a:ext uri="{FF2B5EF4-FFF2-40B4-BE49-F238E27FC236}">
              <a16:creationId xmlns:a16="http://schemas.microsoft.com/office/drawing/2014/main" id="{94A34D17-5492-462C-853D-2778E094E89D}"/>
            </a:ext>
          </a:extLst>
        </xdr:cNvPr>
        <xdr:cNvSpPr/>
      </xdr:nvSpPr>
      <xdr:spPr>
        <a:xfrm>
          <a:off x="12258675" y="0"/>
          <a:ext cx="684000" cy="576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Overview of progress</a:t>
          </a:r>
        </a:p>
      </xdr:txBody>
    </xdr:sp>
    <xdr:clientData fPrintsWithSheet="0"/>
  </xdr:twoCellAnchor>
  <xdr:twoCellAnchor>
    <xdr:from>
      <xdr:col>3</xdr:col>
      <xdr:colOff>705165</xdr:colOff>
      <xdr:row>0</xdr:row>
      <xdr:rowOff>0</xdr:rowOff>
    </xdr:from>
    <xdr:to>
      <xdr:col>4</xdr:col>
      <xdr:colOff>309540</xdr:colOff>
      <xdr:row>1</xdr:row>
      <xdr:rowOff>79500</xdr:rowOff>
    </xdr:to>
    <xdr:sp macro="" textlink="">
      <xdr:nvSpPr>
        <xdr:cNvPr id="33" name="Rectangle: Rounded Corners 32">
          <a:hlinkClick xmlns:r="http://schemas.openxmlformats.org/officeDocument/2006/relationships" r:id="rId3"/>
          <a:extLst>
            <a:ext uri="{FF2B5EF4-FFF2-40B4-BE49-F238E27FC236}">
              <a16:creationId xmlns:a16="http://schemas.microsoft.com/office/drawing/2014/main" id="{9A549FB1-12A7-4DDA-8BF0-49F3A61CD809}"/>
            </a:ext>
          </a:extLst>
        </xdr:cNvPr>
        <xdr:cNvSpPr/>
      </xdr:nvSpPr>
      <xdr:spPr>
        <a:xfrm>
          <a:off x="12963840"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1.01</a:t>
          </a:r>
        </a:p>
      </xdr:txBody>
    </xdr:sp>
    <xdr:clientData fPrintsWithSheet="0"/>
  </xdr:twoCellAnchor>
  <xdr:twoCellAnchor>
    <xdr:from>
      <xdr:col>4</xdr:col>
      <xdr:colOff>330705</xdr:colOff>
      <xdr:row>0</xdr:row>
      <xdr:rowOff>0</xdr:rowOff>
    </xdr:from>
    <xdr:to>
      <xdr:col>4</xdr:col>
      <xdr:colOff>744705</xdr:colOff>
      <xdr:row>1</xdr:row>
      <xdr:rowOff>79500</xdr:rowOff>
    </xdr:to>
    <xdr:sp macro="" textlink="">
      <xdr:nvSpPr>
        <xdr:cNvPr id="34" name="Rectangle: Rounded Corners 33">
          <a:hlinkClick xmlns:r="http://schemas.openxmlformats.org/officeDocument/2006/relationships" r:id="rId4"/>
          <a:extLst>
            <a:ext uri="{FF2B5EF4-FFF2-40B4-BE49-F238E27FC236}">
              <a16:creationId xmlns:a16="http://schemas.microsoft.com/office/drawing/2014/main" id="{ECD5C7EB-BE6A-451B-9564-4C885990372B}"/>
            </a:ext>
          </a:extLst>
        </xdr:cNvPr>
        <xdr:cNvSpPr/>
      </xdr:nvSpPr>
      <xdr:spPr>
        <a:xfrm>
          <a:off x="13399005"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1.02</a:t>
          </a:r>
        </a:p>
      </xdr:txBody>
    </xdr:sp>
    <xdr:clientData fPrintsWithSheet="0"/>
  </xdr:twoCellAnchor>
  <xdr:twoCellAnchor>
    <xdr:from>
      <xdr:col>4</xdr:col>
      <xdr:colOff>765870</xdr:colOff>
      <xdr:row>0</xdr:row>
      <xdr:rowOff>0</xdr:rowOff>
    </xdr:from>
    <xdr:to>
      <xdr:col>4</xdr:col>
      <xdr:colOff>1179870</xdr:colOff>
      <xdr:row>1</xdr:row>
      <xdr:rowOff>79500</xdr:rowOff>
    </xdr:to>
    <xdr:sp macro="" textlink="">
      <xdr:nvSpPr>
        <xdr:cNvPr id="35" name="Rectangle: Rounded Corners 34">
          <a:hlinkClick xmlns:r="http://schemas.openxmlformats.org/officeDocument/2006/relationships" r:id="rId5"/>
          <a:extLst>
            <a:ext uri="{FF2B5EF4-FFF2-40B4-BE49-F238E27FC236}">
              <a16:creationId xmlns:a16="http://schemas.microsoft.com/office/drawing/2014/main" id="{20AB2095-8AD0-4A35-A25A-413D1464A47B}"/>
            </a:ext>
          </a:extLst>
        </xdr:cNvPr>
        <xdr:cNvSpPr/>
      </xdr:nvSpPr>
      <xdr:spPr>
        <a:xfrm>
          <a:off x="13834170"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1.03</a:t>
          </a:r>
        </a:p>
      </xdr:txBody>
    </xdr:sp>
    <xdr:clientData fPrintsWithSheet="0"/>
  </xdr:twoCellAnchor>
  <xdr:twoCellAnchor>
    <xdr:from>
      <xdr:col>4</xdr:col>
      <xdr:colOff>1201035</xdr:colOff>
      <xdr:row>0</xdr:row>
      <xdr:rowOff>0</xdr:rowOff>
    </xdr:from>
    <xdr:to>
      <xdr:col>5</xdr:col>
      <xdr:colOff>367260</xdr:colOff>
      <xdr:row>1</xdr:row>
      <xdr:rowOff>79500</xdr:rowOff>
    </xdr:to>
    <xdr:sp macro="" textlink="">
      <xdr:nvSpPr>
        <xdr:cNvPr id="36" name="Rectangle: Rounded Corners 35">
          <a:hlinkClick xmlns:r="http://schemas.openxmlformats.org/officeDocument/2006/relationships" r:id="rId6"/>
          <a:extLst>
            <a:ext uri="{FF2B5EF4-FFF2-40B4-BE49-F238E27FC236}">
              <a16:creationId xmlns:a16="http://schemas.microsoft.com/office/drawing/2014/main" id="{A2B8434F-B841-4C81-AFD6-009412D387B8}"/>
            </a:ext>
          </a:extLst>
        </xdr:cNvPr>
        <xdr:cNvSpPr/>
      </xdr:nvSpPr>
      <xdr:spPr>
        <a:xfrm>
          <a:off x="14269335"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1.04</a:t>
          </a:r>
        </a:p>
      </xdr:txBody>
    </xdr:sp>
    <xdr:clientData fPrintsWithSheet="0"/>
  </xdr:twoCellAnchor>
  <xdr:twoCellAnchor>
    <xdr:from>
      <xdr:col>5</xdr:col>
      <xdr:colOff>388425</xdr:colOff>
      <xdr:row>0</xdr:row>
      <xdr:rowOff>0</xdr:rowOff>
    </xdr:from>
    <xdr:to>
      <xdr:col>5</xdr:col>
      <xdr:colOff>802425</xdr:colOff>
      <xdr:row>1</xdr:row>
      <xdr:rowOff>79500</xdr:rowOff>
    </xdr:to>
    <xdr:sp macro="" textlink="">
      <xdr:nvSpPr>
        <xdr:cNvPr id="37" name="Rectangle: Rounded Corners 36">
          <a:hlinkClick xmlns:r="http://schemas.openxmlformats.org/officeDocument/2006/relationships" r:id="rId7"/>
          <a:extLst>
            <a:ext uri="{FF2B5EF4-FFF2-40B4-BE49-F238E27FC236}">
              <a16:creationId xmlns:a16="http://schemas.microsoft.com/office/drawing/2014/main" id="{997ADA84-531D-4CDD-9492-B6E4DEE990A2}"/>
            </a:ext>
          </a:extLst>
        </xdr:cNvPr>
        <xdr:cNvSpPr/>
      </xdr:nvSpPr>
      <xdr:spPr>
        <a:xfrm>
          <a:off x="14704500"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1.05</a:t>
          </a:r>
        </a:p>
      </xdr:txBody>
    </xdr:sp>
    <xdr:clientData fPrintsWithSheet="0"/>
  </xdr:twoCellAnchor>
  <xdr:twoCellAnchor>
    <xdr:from>
      <xdr:col>5</xdr:col>
      <xdr:colOff>823590</xdr:colOff>
      <xdr:row>0</xdr:row>
      <xdr:rowOff>0</xdr:rowOff>
    </xdr:from>
    <xdr:to>
      <xdr:col>6</xdr:col>
      <xdr:colOff>380340</xdr:colOff>
      <xdr:row>1</xdr:row>
      <xdr:rowOff>79500</xdr:rowOff>
    </xdr:to>
    <xdr:sp macro="" textlink="">
      <xdr:nvSpPr>
        <xdr:cNvPr id="38" name="Rectangle: Rounded Corners 37">
          <a:hlinkClick xmlns:r="http://schemas.openxmlformats.org/officeDocument/2006/relationships" r:id="rId8"/>
          <a:extLst>
            <a:ext uri="{FF2B5EF4-FFF2-40B4-BE49-F238E27FC236}">
              <a16:creationId xmlns:a16="http://schemas.microsoft.com/office/drawing/2014/main" id="{AC2C56C7-2D2D-438C-8981-1B10972B439B}"/>
            </a:ext>
          </a:extLst>
        </xdr:cNvPr>
        <xdr:cNvSpPr/>
      </xdr:nvSpPr>
      <xdr:spPr>
        <a:xfrm>
          <a:off x="15139665"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1.06</a:t>
          </a:r>
        </a:p>
      </xdr:txBody>
    </xdr:sp>
    <xdr:clientData fPrintsWithSheet="0"/>
  </xdr:twoCellAnchor>
  <xdr:twoCellAnchor>
    <xdr:from>
      <xdr:col>6</xdr:col>
      <xdr:colOff>401505</xdr:colOff>
      <xdr:row>0</xdr:row>
      <xdr:rowOff>0</xdr:rowOff>
    </xdr:from>
    <xdr:to>
      <xdr:col>6</xdr:col>
      <xdr:colOff>815505</xdr:colOff>
      <xdr:row>1</xdr:row>
      <xdr:rowOff>79500</xdr:rowOff>
    </xdr:to>
    <xdr:sp macro="" textlink="">
      <xdr:nvSpPr>
        <xdr:cNvPr id="39" name="Rectangle: Rounded Corners 38">
          <a:hlinkClick xmlns:r="http://schemas.openxmlformats.org/officeDocument/2006/relationships" r:id="rId9"/>
          <a:extLst>
            <a:ext uri="{FF2B5EF4-FFF2-40B4-BE49-F238E27FC236}">
              <a16:creationId xmlns:a16="http://schemas.microsoft.com/office/drawing/2014/main" id="{5F5F729B-5169-4EF2-AA72-62573AFACD0C}"/>
            </a:ext>
          </a:extLst>
        </xdr:cNvPr>
        <xdr:cNvSpPr/>
      </xdr:nvSpPr>
      <xdr:spPr>
        <a:xfrm>
          <a:off x="15574830"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1.07</a:t>
          </a:r>
        </a:p>
      </xdr:txBody>
    </xdr:sp>
    <xdr:clientData fPrintsWithSheet="0"/>
  </xdr:twoCellAnchor>
  <xdr:twoCellAnchor>
    <xdr:from>
      <xdr:col>6</xdr:col>
      <xdr:colOff>836670</xdr:colOff>
      <xdr:row>0</xdr:row>
      <xdr:rowOff>0</xdr:rowOff>
    </xdr:from>
    <xdr:to>
      <xdr:col>6</xdr:col>
      <xdr:colOff>1250670</xdr:colOff>
      <xdr:row>1</xdr:row>
      <xdr:rowOff>79500</xdr:rowOff>
    </xdr:to>
    <xdr:sp macro="" textlink="">
      <xdr:nvSpPr>
        <xdr:cNvPr id="40" name="Rectangle: Rounded Corners 39">
          <a:hlinkClick xmlns:r="http://schemas.openxmlformats.org/officeDocument/2006/relationships" r:id="rId10"/>
          <a:extLst>
            <a:ext uri="{FF2B5EF4-FFF2-40B4-BE49-F238E27FC236}">
              <a16:creationId xmlns:a16="http://schemas.microsoft.com/office/drawing/2014/main" id="{6DDC44CA-E29F-4575-9D19-169608A046F7}"/>
            </a:ext>
          </a:extLst>
        </xdr:cNvPr>
        <xdr:cNvSpPr/>
      </xdr:nvSpPr>
      <xdr:spPr>
        <a:xfrm>
          <a:off x="16009995"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1.08</a:t>
          </a:r>
        </a:p>
      </xdr:txBody>
    </xdr:sp>
    <xdr:clientData fPrintsWithSheet="0"/>
  </xdr:twoCellAnchor>
  <xdr:twoCellAnchor>
    <xdr:from>
      <xdr:col>6</xdr:col>
      <xdr:colOff>1271835</xdr:colOff>
      <xdr:row>0</xdr:row>
      <xdr:rowOff>0</xdr:rowOff>
    </xdr:from>
    <xdr:to>
      <xdr:col>6</xdr:col>
      <xdr:colOff>1685835</xdr:colOff>
      <xdr:row>1</xdr:row>
      <xdr:rowOff>79500</xdr:rowOff>
    </xdr:to>
    <xdr:sp macro="" textlink="">
      <xdr:nvSpPr>
        <xdr:cNvPr id="41" name="Rectangle: Rounded Corners 40">
          <a:hlinkClick xmlns:r="http://schemas.openxmlformats.org/officeDocument/2006/relationships" r:id="rId11"/>
          <a:extLst>
            <a:ext uri="{FF2B5EF4-FFF2-40B4-BE49-F238E27FC236}">
              <a16:creationId xmlns:a16="http://schemas.microsoft.com/office/drawing/2014/main" id="{ED3EF14B-A182-41BC-90D9-4B78B4526B66}"/>
            </a:ext>
          </a:extLst>
        </xdr:cNvPr>
        <xdr:cNvSpPr/>
      </xdr:nvSpPr>
      <xdr:spPr>
        <a:xfrm>
          <a:off x="16445160"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1.09</a:t>
          </a:r>
        </a:p>
      </xdr:txBody>
    </xdr:sp>
    <xdr:clientData fPrintsWithSheet="0"/>
  </xdr:twoCellAnchor>
  <xdr:twoCellAnchor>
    <xdr:from>
      <xdr:col>6</xdr:col>
      <xdr:colOff>1707000</xdr:colOff>
      <xdr:row>0</xdr:row>
      <xdr:rowOff>0</xdr:rowOff>
    </xdr:from>
    <xdr:to>
      <xdr:col>6</xdr:col>
      <xdr:colOff>2121000</xdr:colOff>
      <xdr:row>1</xdr:row>
      <xdr:rowOff>79500</xdr:rowOff>
    </xdr:to>
    <xdr:sp macro="" textlink="">
      <xdr:nvSpPr>
        <xdr:cNvPr id="42" name="Rectangle: Rounded Corners 41">
          <a:hlinkClick xmlns:r="http://schemas.openxmlformats.org/officeDocument/2006/relationships" r:id="rId12"/>
          <a:extLst>
            <a:ext uri="{FF2B5EF4-FFF2-40B4-BE49-F238E27FC236}">
              <a16:creationId xmlns:a16="http://schemas.microsoft.com/office/drawing/2014/main" id="{5C3BD65C-D9DF-423E-9348-C362642FDFE3}"/>
            </a:ext>
          </a:extLst>
        </xdr:cNvPr>
        <xdr:cNvSpPr/>
      </xdr:nvSpPr>
      <xdr:spPr>
        <a:xfrm>
          <a:off x="16880325"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1.10</a:t>
          </a:r>
        </a:p>
      </xdr:txBody>
    </xdr:sp>
    <xdr:clientData fPrintsWithSheet="0"/>
  </xdr:twoCellAnchor>
  <xdr:twoCellAnchor>
    <xdr:from>
      <xdr:col>6</xdr:col>
      <xdr:colOff>2142165</xdr:colOff>
      <xdr:row>0</xdr:row>
      <xdr:rowOff>0</xdr:rowOff>
    </xdr:from>
    <xdr:to>
      <xdr:col>6</xdr:col>
      <xdr:colOff>2556165</xdr:colOff>
      <xdr:row>1</xdr:row>
      <xdr:rowOff>79500</xdr:rowOff>
    </xdr:to>
    <xdr:sp macro="" textlink="">
      <xdr:nvSpPr>
        <xdr:cNvPr id="43" name="Rectangle: Rounded Corners 42">
          <a:hlinkClick xmlns:r="http://schemas.openxmlformats.org/officeDocument/2006/relationships" r:id="rId13"/>
          <a:extLst>
            <a:ext uri="{FF2B5EF4-FFF2-40B4-BE49-F238E27FC236}">
              <a16:creationId xmlns:a16="http://schemas.microsoft.com/office/drawing/2014/main" id="{8EFE6D93-4CDE-4B2C-962C-7BF0BCDF8FD8}"/>
            </a:ext>
          </a:extLst>
        </xdr:cNvPr>
        <xdr:cNvSpPr/>
      </xdr:nvSpPr>
      <xdr:spPr>
        <a:xfrm>
          <a:off x="17315490"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1.11</a:t>
          </a:r>
        </a:p>
      </xdr:txBody>
    </xdr:sp>
    <xdr:clientData fPrintsWithSheet="0"/>
  </xdr:twoCellAnchor>
  <xdr:twoCellAnchor>
    <xdr:from>
      <xdr:col>6</xdr:col>
      <xdr:colOff>2577330</xdr:colOff>
      <xdr:row>0</xdr:row>
      <xdr:rowOff>0</xdr:rowOff>
    </xdr:from>
    <xdr:to>
      <xdr:col>6</xdr:col>
      <xdr:colOff>2991330</xdr:colOff>
      <xdr:row>1</xdr:row>
      <xdr:rowOff>79500</xdr:rowOff>
    </xdr:to>
    <xdr:sp macro="" textlink="">
      <xdr:nvSpPr>
        <xdr:cNvPr id="44" name="Rectangle: Rounded Corners 43">
          <a:hlinkClick xmlns:r="http://schemas.openxmlformats.org/officeDocument/2006/relationships" r:id="rId14"/>
          <a:extLst>
            <a:ext uri="{FF2B5EF4-FFF2-40B4-BE49-F238E27FC236}">
              <a16:creationId xmlns:a16="http://schemas.microsoft.com/office/drawing/2014/main" id="{056DFA9C-DF72-4BD5-B6A7-40F2DF86FCA0}"/>
            </a:ext>
          </a:extLst>
        </xdr:cNvPr>
        <xdr:cNvSpPr/>
      </xdr:nvSpPr>
      <xdr:spPr>
        <a:xfrm>
          <a:off x="17750655"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1.12</a:t>
          </a:r>
        </a:p>
      </xdr:txBody>
    </xdr:sp>
    <xdr:clientData fPrintsWithSheet="0"/>
  </xdr:twoCellAnchor>
  <xdr:twoCellAnchor>
    <xdr:from>
      <xdr:col>6</xdr:col>
      <xdr:colOff>3012495</xdr:colOff>
      <xdr:row>0</xdr:row>
      <xdr:rowOff>0</xdr:rowOff>
    </xdr:from>
    <xdr:to>
      <xdr:col>6</xdr:col>
      <xdr:colOff>3426495</xdr:colOff>
      <xdr:row>1</xdr:row>
      <xdr:rowOff>79500</xdr:rowOff>
    </xdr:to>
    <xdr:sp macro="" textlink="">
      <xdr:nvSpPr>
        <xdr:cNvPr id="45" name="Rectangle: Rounded Corners 44">
          <a:hlinkClick xmlns:r="http://schemas.openxmlformats.org/officeDocument/2006/relationships" r:id="rId15"/>
          <a:extLst>
            <a:ext uri="{FF2B5EF4-FFF2-40B4-BE49-F238E27FC236}">
              <a16:creationId xmlns:a16="http://schemas.microsoft.com/office/drawing/2014/main" id="{71A6738E-EDFC-439F-82B2-8F5307FFA96C}"/>
            </a:ext>
          </a:extLst>
        </xdr:cNvPr>
        <xdr:cNvSpPr/>
      </xdr:nvSpPr>
      <xdr:spPr>
        <a:xfrm>
          <a:off x="18185820" y="0"/>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1.13</a:t>
          </a:r>
        </a:p>
      </xdr:txBody>
    </xdr:sp>
    <xdr:clientData fPrintsWithSheet="0"/>
  </xdr:twoCellAnchor>
  <xdr:twoCellAnchor>
    <xdr:from>
      <xdr:col>3</xdr:col>
      <xdr:colOff>705165</xdr:colOff>
      <xdr:row>1</xdr:row>
      <xdr:rowOff>108075</xdr:rowOff>
    </xdr:from>
    <xdr:to>
      <xdr:col>4</xdr:col>
      <xdr:colOff>309540</xdr:colOff>
      <xdr:row>1</xdr:row>
      <xdr:rowOff>378075</xdr:rowOff>
    </xdr:to>
    <xdr:sp macro="" textlink="">
      <xdr:nvSpPr>
        <xdr:cNvPr id="46" name="Rectangle: Rounded Corners 45">
          <a:hlinkClick xmlns:r="http://schemas.openxmlformats.org/officeDocument/2006/relationships" r:id="rId16"/>
          <a:extLst>
            <a:ext uri="{FF2B5EF4-FFF2-40B4-BE49-F238E27FC236}">
              <a16:creationId xmlns:a16="http://schemas.microsoft.com/office/drawing/2014/main" id="{3BB1EBA2-CF14-41F8-833A-DB739A56E5D6}"/>
            </a:ext>
          </a:extLst>
        </xdr:cNvPr>
        <xdr:cNvSpPr/>
      </xdr:nvSpPr>
      <xdr:spPr>
        <a:xfrm>
          <a:off x="12963840"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1.14</a:t>
          </a:r>
        </a:p>
      </xdr:txBody>
    </xdr:sp>
    <xdr:clientData fPrintsWithSheet="0"/>
  </xdr:twoCellAnchor>
  <xdr:twoCellAnchor>
    <xdr:from>
      <xdr:col>4</xdr:col>
      <xdr:colOff>330705</xdr:colOff>
      <xdr:row>1</xdr:row>
      <xdr:rowOff>108075</xdr:rowOff>
    </xdr:from>
    <xdr:to>
      <xdr:col>4</xdr:col>
      <xdr:colOff>744705</xdr:colOff>
      <xdr:row>1</xdr:row>
      <xdr:rowOff>378075</xdr:rowOff>
    </xdr:to>
    <xdr:sp macro="" textlink="">
      <xdr:nvSpPr>
        <xdr:cNvPr id="47" name="Rectangle: Rounded Corners 46">
          <a:hlinkClick xmlns:r="http://schemas.openxmlformats.org/officeDocument/2006/relationships" r:id="rId17"/>
          <a:extLst>
            <a:ext uri="{FF2B5EF4-FFF2-40B4-BE49-F238E27FC236}">
              <a16:creationId xmlns:a16="http://schemas.microsoft.com/office/drawing/2014/main" id="{35E00B00-F926-4517-9872-65B997BFEA42}"/>
            </a:ext>
          </a:extLst>
        </xdr:cNvPr>
        <xdr:cNvSpPr/>
      </xdr:nvSpPr>
      <xdr:spPr>
        <a:xfrm>
          <a:off x="13399005"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1.15</a:t>
          </a:r>
        </a:p>
      </xdr:txBody>
    </xdr:sp>
    <xdr:clientData fPrintsWithSheet="0"/>
  </xdr:twoCellAnchor>
  <xdr:twoCellAnchor>
    <xdr:from>
      <xdr:col>4</xdr:col>
      <xdr:colOff>765870</xdr:colOff>
      <xdr:row>1</xdr:row>
      <xdr:rowOff>108075</xdr:rowOff>
    </xdr:from>
    <xdr:to>
      <xdr:col>4</xdr:col>
      <xdr:colOff>1179870</xdr:colOff>
      <xdr:row>1</xdr:row>
      <xdr:rowOff>378075</xdr:rowOff>
    </xdr:to>
    <xdr:sp macro="" textlink="">
      <xdr:nvSpPr>
        <xdr:cNvPr id="48" name="Rectangle: Rounded Corners 47">
          <a:hlinkClick xmlns:r="http://schemas.openxmlformats.org/officeDocument/2006/relationships" r:id="rId18"/>
          <a:extLst>
            <a:ext uri="{FF2B5EF4-FFF2-40B4-BE49-F238E27FC236}">
              <a16:creationId xmlns:a16="http://schemas.microsoft.com/office/drawing/2014/main" id="{C41A0A37-E1D2-4B41-8087-A8F966E19FA0}"/>
            </a:ext>
          </a:extLst>
        </xdr:cNvPr>
        <xdr:cNvSpPr/>
      </xdr:nvSpPr>
      <xdr:spPr>
        <a:xfrm>
          <a:off x="13834170"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1.16</a:t>
          </a:r>
        </a:p>
      </xdr:txBody>
    </xdr:sp>
    <xdr:clientData fPrintsWithSheet="0"/>
  </xdr:twoCellAnchor>
  <xdr:twoCellAnchor>
    <xdr:from>
      <xdr:col>4</xdr:col>
      <xdr:colOff>1201035</xdr:colOff>
      <xdr:row>1</xdr:row>
      <xdr:rowOff>108075</xdr:rowOff>
    </xdr:from>
    <xdr:to>
      <xdr:col>5</xdr:col>
      <xdr:colOff>367260</xdr:colOff>
      <xdr:row>1</xdr:row>
      <xdr:rowOff>378075</xdr:rowOff>
    </xdr:to>
    <xdr:sp macro="" textlink="">
      <xdr:nvSpPr>
        <xdr:cNvPr id="49" name="Rectangle: Rounded Corners 48">
          <a:hlinkClick xmlns:r="http://schemas.openxmlformats.org/officeDocument/2006/relationships" r:id="rId19"/>
          <a:extLst>
            <a:ext uri="{FF2B5EF4-FFF2-40B4-BE49-F238E27FC236}">
              <a16:creationId xmlns:a16="http://schemas.microsoft.com/office/drawing/2014/main" id="{BCD8A8BA-41D2-4579-9430-35D06FEAD3A7}"/>
            </a:ext>
          </a:extLst>
        </xdr:cNvPr>
        <xdr:cNvSpPr/>
      </xdr:nvSpPr>
      <xdr:spPr>
        <a:xfrm>
          <a:off x="14269335"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1.17</a:t>
          </a:r>
        </a:p>
      </xdr:txBody>
    </xdr:sp>
    <xdr:clientData fPrintsWithSheet="0"/>
  </xdr:twoCellAnchor>
  <xdr:twoCellAnchor>
    <xdr:from>
      <xdr:col>5</xdr:col>
      <xdr:colOff>388425</xdr:colOff>
      <xdr:row>1</xdr:row>
      <xdr:rowOff>108075</xdr:rowOff>
    </xdr:from>
    <xdr:to>
      <xdr:col>5</xdr:col>
      <xdr:colOff>802425</xdr:colOff>
      <xdr:row>1</xdr:row>
      <xdr:rowOff>378075</xdr:rowOff>
    </xdr:to>
    <xdr:sp macro="" textlink="">
      <xdr:nvSpPr>
        <xdr:cNvPr id="50" name="Rectangle: Rounded Corners 49">
          <a:hlinkClick xmlns:r="http://schemas.openxmlformats.org/officeDocument/2006/relationships" r:id="rId20"/>
          <a:extLst>
            <a:ext uri="{FF2B5EF4-FFF2-40B4-BE49-F238E27FC236}">
              <a16:creationId xmlns:a16="http://schemas.microsoft.com/office/drawing/2014/main" id="{7528EC23-11F7-4F90-AF56-1950754A569C}"/>
            </a:ext>
          </a:extLst>
        </xdr:cNvPr>
        <xdr:cNvSpPr/>
      </xdr:nvSpPr>
      <xdr:spPr>
        <a:xfrm>
          <a:off x="14704500"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1.18</a:t>
          </a:r>
        </a:p>
      </xdr:txBody>
    </xdr:sp>
    <xdr:clientData fPrintsWithSheet="0"/>
  </xdr:twoCellAnchor>
  <xdr:twoCellAnchor>
    <xdr:from>
      <xdr:col>5</xdr:col>
      <xdr:colOff>823590</xdr:colOff>
      <xdr:row>1</xdr:row>
      <xdr:rowOff>108075</xdr:rowOff>
    </xdr:from>
    <xdr:to>
      <xdr:col>6</xdr:col>
      <xdr:colOff>380340</xdr:colOff>
      <xdr:row>1</xdr:row>
      <xdr:rowOff>378075</xdr:rowOff>
    </xdr:to>
    <xdr:sp macro="" textlink="">
      <xdr:nvSpPr>
        <xdr:cNvPr id="51" name="Rectangle: Rounded Corners 50">
          <a:hlinkClick xmlns:r="http://schemas.openxmlformats.org/officeDocument/2006/relationships" r:id="rId21"/>
          <a:extLst>
            <a:ext uri="{FF2B5EF4-FFF2-40B4-BE49-F238E27FC236}">
              <a16:creationId xmlns:a16="http://schemas.microsoft.com/office/drawing/2014/main" id="{C8C38668-7481-4737-B689-CE32EA06A5B0}"/>
            </a:ext>
          </a:extLst>
        </xdr:cNvPr>
        <xdr:cNvSpPr/>
      </xdr:nvSpPr>
      <xdr:spPr>
        <a:xfrm>
          <a:off x="15139665"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1.19</a:t>
          </a:r>
        </a:p>
      </xdr:txBody>
    </xdr:sp>
    <xdr:clientData fPrintsWithSheet="0"/>
  </xdr:twoCellAnchor>
  <xdr:twoCellAnchor>
    <xdr:from>
      <xdr:col>6</xdr:col>
      <xdr:colOff>401505</xdr:colOff>
      <xdr:row>1</xdr:row>
      <xdr:rowOff>108075</xdr:rowOff>
    </xdr:from>
    <xdr:to>
      <xdr:col>6</xdr:col>
      <xdr:colOff>815505</xdr:colOff>
      <xdr:row>1</xdr:row>
      <xdr:rowOff>378075</xdr:rowOff>
    </xdr:to>
    <xdr:sp macro="" textlink="">
      <xdr:nvSpPr>
        <xdr:cNvPr id="52" name="Rectangle: Rounded Corners 51">
          <a:hlinkClick xmlns:r="http://schemas.openxmlformats.org/officeDocument/2006/relationships" r:id="rId22"/>
          <a:extLst>
            <a:ext uri="{FF2B5EF4-FFF2-40B4-BE49-F238E27FC236}">
              <a16:creationId xmlns:a16="http://schemas.microsoft.com/office/drawing/2014/main" id="{30294F56-64F5-4657-BEE8-75A3033C9E78}"/>
            </a:ext>
          </a:extLst>
        </xdr:cNvPr>
        <xdr:cNvSpPr/>
      </xdr:nvSpPr>
      <xdr:spPr>
        <a:xfrm>
          <a:off x="15574830"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1.20</a:t>
          </a:r>
        </a:p>
      </xdr:txBody>
    </xdr:sp>
    <xdr:clientData fPrintsWithSheet="0"/>
  </xdr:twoCellAnchor>
  <xdr:twoCellAnchor>
    <xdr:from>
      <xdr:col>6</xdr:col>
      <xdr:colOff>836670</xdr:colOff>
      <xdr:row>1</xdr:row>
      <xdr:rowOff>108075</xdr:rowOff>
    </xdr:from>
    <xdr:to>
      <xdr:col>6</xdr:col>
      <xdr:colOff>1250670</xdr:colOff>
      <xdr:row>1</xdr:row>
      <xdr:rowOff>378075</xdr:rowOff>
    </xdr:to>
    <xdr:sp macro="" textlink="">
      <xdr:nvSpPr>
        <xdr:cNvPr id="53" name="Rectangle: Rounded Corners 52">
          <a:hlinkClick xmlns:r="http://schemas.openxmlformats.org/officeDocument/2006/relationships" r:id="rId23"/>
          <a:extLst>
            <a:ext uri="{FF2B5EF4-FFF2-40B4-BE49-F238E27FC236}">
              <a16:creationId xmlns:a16="http://schemas.microsoft.com/office/drawing/2014/main" id="{63630E97-807D-4E42-8CE0-C5618821C37A}"/>
            </a:ext>
          </a:extLst>
        </xdr:cNvPr>
        <xdr:cNvSpPr/>
      </xdr:nvSpPr>
      <xdr:spPr>
        <a:xfrm>
          <a:off x="16009995"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1.21</a:t>
          </a:r>
        </a:p>
      </xdr:txBody>
    </xdr:sp>
    <xdr:clientData fPrintsWithSheet="0"/>
  </xdr:twoCellAnchor>
  <xdr:twoCellAnchor>
    <xdr:from>
      <xdr:col>6</xdr:col>
      <xdr:colOff>1271835</xdr:colOff>
      <xdr:row>1</xdr:row>
      <xdr:rowOff>108075</xdr:rowOff>
    </xdr:from>
    <xdr:to>
      <xdr:col>6</xdr:col>
      <xdr:colOff>1685835</xdr:colOff>
      <xdr:row>1</xdr:row>
      <xdr:rowOff>378075</xdr:rowOff>
    </xdr:to>
    <xdr:sp macro="" textlink="">
      <xdr:nvSpPr>
        <xdr:cNvPr id="54" name="Rectangle: Rounded Corners 53">
          <a:hlinkClick xmlns:r="http://schemas.openxmlformats.org/officeDocument/2006/relationships" r:id="rId24"/>
          <a:extLst>
            <a:ext uri="{FF2B5EF4-FFF2-40B4-BE49-F238E27FC236}">
              <a16:creationId xmlns:a16="http://schemas.microsoft.com/office/drawing/2014/main" id="{B92E5EAB-0550-4A58-9B1A-E4F697FA3DD2}"/>
            </a:ext>
          </a:extLst>
        </xdr:cNvPr>
        <xdr:cNvSpPr/>
      </xdr:nvSpPr>
      <xdr:spPr>
        <a:xfrm>
          <a:off x="16445160"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1.22</a:t>
          </a:r>
        </a:p>
      </xdr:txBody>
    </xdr:sp>
    <xdr:clientData fPrintsWithSheet="0"/>
  </xdr:twoCellAnchor>
  <xdr:twoCellAnchor>
    <xdr:from>
      <xdr:col>6</xdr:col>
      <xdr:colOff>1707000</xdr:colOff>
      <xdr:row>1</xdr:row>
      <xdr:rowOff>108075</xdr:rowOff>
    </xdr:from>
    <xdr:to>
      <xdr:col>6</xdr:col>
      <xdr:colOff>2121000</xdr:colOff>
      <xdr:row>1</xdr:row>
      <xdr:rowOff>378075</xdr:rowOff>
    </xdr:to>
    <xdr:sp macro="" textlink="">
      <xdr:nvSpPr>
        <xdr:cNvPr id="55" name="Rectangle: Rounded Corners 54">
          <a:hlinkClick xmlns:r="http://schemas.openxmlformats.org/officeDocument/2006/relationships" r:id="rId25"/>
          <a:extLst>
            <a:ext uri="{FF2B5EF4-FFF2-40B4-BE49-F238E27FC236}">
              <a16:creationId xmlns:a16="http://schemas.microsoft.com/office/drawing/2014/main" id="{88E0867A-CE56-41BC-9689-1D8D7C45EBED}"/>
            </a:ext>
          </a:extLst>
        </xdr:cNvPr>
        <xdr:cNvSpPr/>
      </xdr:nvSpPr>
      <xdr:spPr>
        <a:xfrm>
          <a:off x="16880325"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1.23</a:t>
          </a:r>
        </a:p>
      </xdr:txBody>
    </xdr:sp>
    <xdr:clientData fPrintsWithSheet="0"/>
  </xdr:twoCellAnchor>
  <xdr:twoCellAnchor>
    <xdr:from>
      <xdr:col>6</xdr:col>
      <xdr:colOff>2142165</xdr:colOff>
      <xdr:row>1</xdr:row>
      <xdr:rowOff>108075</xdr:rowOff>
    </xdr:from>
    <xdr:to>
      <xdr:col>6</xdr:col>
      <xdr:colOff>2556165</xdr:colOff>
      <xdr:row>1</xdr:row>
      <xdr:rowOff>378075</xdr:rowOff>
    </xdr:to>
    <xdr:sp macro="" textlink="">
      <xdr:nvSpPr>
        <xdr:cNvPr id="56" name="Rectangle: Rounded Corners 55">
          <a:hlinkClick xmlns:r="http://schemas.openxmlformats.org/officeDocument/2006/relationships" r:id="rId26"/>
          <a:extLst>
            <a:ext uri="{FF2B5EF4-FFF2-40B4-BE49-F238E27FC236}">
              <a16:creationId xmlns:a16="http://schemas.microsoft.com/office/drawing/2014/main" id="{32AB56AD-742C-4039-8C44-2C3FED5C7488}"/>
            </a:ext>
          </a:extLst>
        </xdr:cNvPr>
        <xdr:cNvSpPr/>
      </xdr:nvSpPr>
      <xdr:spPr>
        <a:xfrm>
          <a:off x="17315490"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1.24</a:t>
          </a:r>
        </a:p>
      </xdr:txBody>
    </xdr:sp>
    <xdr:clientData fPrintsWithSheet="0"/>
  </xdr:twoCellAnchor>
  <xdr:twoCellAnchor>
    <xdr:from>
      <xdr:col>6</xdr:col>
      <xdr:colOff>2577330</xdr:colOff>
      <xdr:row>1</xdr:row>
      <xdr:rowOff>108075</xdr:rowOff>
    </xdr:from>
    <xdr:to>
      <xdr:col>6</xdr:col>
      <xdr:colOff>2991330</xdr:colOff>
      <xdr:row>1</xdr:row>
      <xdr:rowOff>378075</xdr:rowOff>
    </xdr:to>
    <xdr:sp macro="" textlink="">
      <xdr:nvSpPr>
        <xdr:cNvPr id="57" name="Rectangle: Rounded Corners 56">
          <a:hlinkClick xmlns:r="http://schemas.openxmlformats.org/officeDocument/2006/relationships" r:id="rId27"/>
          <a:extLst>
            <a:ext uri="{FF2B5EF4-FFF2-40B4-BE49-F238E27FC236}">
              <a16:creationId xmlns:a16="http://schemas.microsoft.com/office/drawing/2014/main" id="{0BC5C584-3820-40ED-9701-004997FF6BB0}"/>
            </a:ext>
          </a:extLst>
        </xdr:cNvPr>
        <xdr:cNvSpPr/>
      </xdr:nvSpPr>
      <xdr:spPr>
        <a:xfrm>
          <a:off x="17750655" y="298575"/>
          <a:ext cx="414000" cy="270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1.25</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1</xdr:col>
      <xdr:colOff>56325</xdr:colOff>
      <xdr:row>1</xdr:row>
      <xdr:rowOff>504000</xdr:rowOff>
    </xdr:to>
    <xdr:pic>
      <xdr:nvPicPr>
        <xdr:cNvPr id="4" name="Picture 3" descr="Icon for the Partnering with Consumers Standard">
          <a:extLst>
            <a:ext uri="{FF2B5EF4-FFF2-40B4-BE49-F238E27FC236}">
              <a16:creationId xmlns:a16="http://schemas.microsoft.com/office/drawing/2014/main" id="{3B1532BF-69C8-4753-8788-FEEFEEB0C8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504000" cy="504000"/>
        </a:xfrm>
        <a:prstGeom prst="rect">
          <a:avLst/>
        </a:prstGeom>
      </xdr:spPr>
    </xdr:pic>
    <xdr:clientData/>
  </xdr:twoCellAnchor>
  <xdr:twoCellAnchor>
    <xdr:from>
      <xdr:col>3</xdr:col>
      <xdr:colOff>0</xdr:colOff>
      <xdr:row>0</xdr:row>
      <xdr:rowOff>0</xdr:rowOff>
    </xdr:from>
    <xdr:to>
      <xdr:col>3</xdr:col>
      <xdr:colOff>684000</xdr:colOff>
      <xdr:row>1</xdr:row>
      <xdr:rowOff>385500</xdr:rowOff>
    </xdr:to>
    <xdr:sp macro="" textlink="">
      <xdr:nvSpPr>
        <xdr:cNvPr id="12" name="Rectangle: Rounded Corners 11">
          <a:hlinkClick xmlns:r="http://schemas.openxmlformats.org/officeDocument/2006/relationships" r:id="rId2"/>
          <a:extLst>
            <a:ext uri="{FF2B5EF4-FFF2-40B4-BE49-F238E27FC236}">
              <a16:creationId xmlns:a16="http://schemas.microsoft.com/office/drawing/2014/main" id="{A29453E8-5D22-41A9-BC40-4124B30B0E4B}"/>
            </a:ext>
          </a:extLst>
        </xdr:cNvPr>
        <xdr:cNvSpPr/>
      </xdr:nvSpPr>
      <xdr:spPr>
        <a:xfrm>
          <a:off x="12258675" y="0"/>
          <a:ext cx="684000" cy="576000"/>
        </a:xfrm>
        <a:prstGeom prst="roundRect">
          <a:avLst/>
        </a:prstGeom>
        <a:solidFill>
          <a:srgbClr val="00B5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Overview of progress</a:t>
          </a:r>
        </a:p>
      </xdr:txBody>
    </xdr:sp>
    <xdr:clientData fPrintsWithSheet="0"/>
  </xdr:twoCellAnchor>
  <xdr:twoCellAnchor>
    <xdr:from>
      <xdr:col>3</xdr:col>
      <xdr:colOff>705165</xdr:colOff>
      <xdr:row>0</xdr:row>
      <xdr:rowOff>0</xdr:rowOff>
    </xdr:from>
    <xdr:to>
      <xdr:col>4</xdr:col>
      <xdr:colOff>309540</xdr:colOff>
      <xdr:row>1</xdr:row>
      <xdr:rowOff>79500</xdr:rowOff>
    </xdr:to>
    <xdr:sp macro="" textlink="">
      <xdr:nvSpPr>
        <xdr:cNvPr id="13" name="Rectangle: Rounded Corners 12">
          <a:hlinkClick xmlns:r="http://schemas.openxmlformats.org/officeDocument/2006/relationships" r:id="rId3"/>
          <a:extLst>
            <a:ext uri="{FF2B5EF4-FFF2-40B4-BE49-F238E27FC236}">
              <a16:creationId xmlns:a16="http://schemas.microsoft.com/office/drawing/2014/main" id="{4393492A-9F2A-4B94-BA70-4E9809084031}"/>
            </a:ext>
          </a:extLst>
        </xdr:cNvPr>
        <xdr:cNvSpPr/>
      </xdr:nvSpPr>
      <xdr:spPr>
        <a:xfrm>
          <a:off x="12963840" y="0"/>
          <a:ext cx="414000" cy="270000"/>
        </a:xfrm>
        <a:prstGeom prst="roundRect">
          <a:avLst/>
        </a:prstGeom>
        <a:solidFill>
          <a:srgbClr val="00B5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2.01</a:t>
          </a:r>
        </a:p>
      </xdr:txBody>
    </xdr:sp>
    <xdr:clientData fPrintsWithSheet="0"/>
  </xdr:twoCellAnchor>
  <xdr:twoCellAnchor>
    <xdr:from>
      <xdr:col>4</xdr:col>
      <xdr:colOff>330705</xdr:colOff>
      <xdr:row>0</xdr:row>
      <xdr:rowOff>0</xdr:rowOff>
    </xdr:from>
    <xdr:to>
      <xdr:col>4</xdr:col>
      <xdr:colOff>744705</xdr:colOff>
      <xdr:row>1</xdr:row>
      <xdr:rowOff>79500</xdr:rowOff>
    </xdr:to>
    <xdr:sp macro="" textlink="">
      <xdr:nvSpPr>
        <xdr:cNvPr id="14" name="Rectangle: Rounded Corners 13">
          <a:hlinkClick xmlns:r="http://schemas.openxmlformats.org/officeDocument/2006/relationships" r:id="rId4"/>
          <a:extLst>
            <a:ext uri="{FF2B5EF4-FFF2-40B4-BE49-F238E27FC236}">
              <a16:creationId xmlns:a16="http://schemas.microsoft.com/office/drawing/2014/main" id="{12FEB88A-BA5A-4524-A45C-733036589A09}"/>
            </a:ext>
          </a:extLst>
        </xdr:cNvPr>
        <xdr:cNvSpPr/>
      </xdr:nvSpPr>
      <xdr:spPr>
        <a:xfrm>
          <a:off x="13399005" y="0"/>
          <a:ext cx="414000" cy="270000"/>
        </a:xfrm>
        <a:prstGeom prst="roundRect">
          <a:avLst/>
        </a:prstGeom>
        <a:solidFill>
          <a:srgbClr val="00B5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2.02</a:t>
          </a:r>
        </a:p>
      </xdr:txBody>
    </xdr:sp>
    <xdr:clientData fPrintsWithSheet="0"/>
  </xdr:twoCellAnchor>
  <xdr:twoCellAnchor>
    <xdr:from>
      <xdr:col>4</xdr:col>
      <xdr:colOff>765870</xdr:colOff>
      <xdr:row>0</xdr:row>
      <xdr:rowOff>0</xdr:rowOff>
    </xdr:from>
    <xdr:to>
      <xdr:col>4</xdr:col>
      <xdr:colOff>1179870</xdr:colOff>
      <xdr:row>1</xdr:row>
      <xdr:rowOff>79500</xdr:rowOff>
    </xdr:to>
    <xdr:sp macro="" textlink="">
      <xdr:nvSpPr>
        <xdr:cNvPr id="15" name="Rectangle: Rounded Corners 14">
          <a:hlinkClick xmlns:r="http://schemas.openxmlformats.org/officeDocument/2006/relationships" r:id="rId5"/>
          <a:extLst>
            <a:ext uri="{FF2B5EF4-FFF2-40B4-BE49-F238E27FC236}">
              <a16:creationId xmlns:a16="http://schemas.microsoft.com/office/drawing/2014/main" id="{343F4B8F-E6A1-457D-867D-7B9CDDA21550}"/>
            </a:ext>
          </a:extLst>
        </xdr:cNvPr>
        <xdr:cNvSpPr/>
      </xdr:nvSpPr>
      <xdr:spPr>
        <a:xfrm>
          <a:off x="13834170" y="0"/>
          <a:ext cx="414000" cy="270000"/>
        </a:xfrm>
        <a:prstGeom prst="roundRect">
          <a:avLst/>
        </a:prstGeom>
        <a:solidFill>
          <a:srgbClr val="00B5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2.03</a:t>
          </a:r>
        </a:p>
      </xdr:txBody>
    </xdr:sp>
    <xdr:clientData fPrintsWithSheet="0"/>
  </xdr:twoCellAnchor>
  <xdr:twoCellAnchor>
    <xdr:from>
      <xdr:col>4</xdr:col>
      <xdr:colOff>1201035</xdr:colOff>
      <xdr:row>0</xdr:row>
      <xdr:rowOff>0</xdr:rowOff>
    </xdr:from>
    <xdr:to>
      <xdr:col>5</xdr:col>
      <xdr:colOff>367260</xdr:colOff>
      <xdr:row>1</xdr:row>
      <xdr:rowOff>79500</xdr:rowOff>
    </xdr:to>
    <xdr:sp macro="" textlink="">
      <xdr:nvSpPr>
        <xdr:cNvPr id="16" name="Rectangle: Rounded Corners 15">
          <a:hlinkClick xmlns:r="http://schemas.openxmlformats.org/officeDocument/2006/relationships" r:id="rId6"/>
          <a:extLst>
            <a:ext uri="{FF2B5EF4-FFF2-40B4-BE49-F238E27FC236}">
              <a16:creationId xmlns:a16="http://schemas.microsoft.com/office/drawing/2014/main" id="{EDC52D64-8F41-4AF6-A483-202330D5B84B}"/>
            </a:ext>
          </a:extLst>
        </xdr:cNvPr>
        <xdr:cNvSpPr/>
      </xdr:nvSpPr>
      <xdr:spPr>
        <a:xfrm>
          <a:off x="14269335" y="0"/>
          <a:ext cx="414000" cy="270000"/>
        </a:xfrm>
        <a:prstGeom prst="roundRect">
          <a:avLst/>
        </a:prstGeom>
        <a:solidFill>
          <a:srgbClr val="00B5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2.04</a:t>
          </a:r>
        </a:p>
      </xdr:txBody>
    </xdr:sp>
    <xdr:clientData fPrintsWithSheet="0"/>
  </xdr:twoCellAnchor>
  <xdr:twoCellAnchor>
    <xdr:from>
      <xdr:col>3</xdr:col>
      <xdr:colOff>705165</xdr:colOff>
      <xdr:row>1</xdr:row>
      <xdr:rowOff>108075</xdr:rowOff>
    </xdr:from>
    <xdr:to>
      <xdr:col>4</xdr:col>
      <xdr:colOff>309540</xdr:colOff>
      <xdr:row>1</xdr:row>
      <xdr:rowOff>378075</xdr:rowOff>
    </xdr:to>
    <xdr:sp macro="" textlink="">
      <xdr:nvSpPr>
        <xdr:cNvPr id="17" name="Rectangle: Rounded Corners 16">
          <a:hlinkClick xmlns:r="http://schemas.openxmlformats.org/officeDocument/2006/relationships" r:id="rId7"/>
          <a:extLst>
            <a:ext uri="{FF2B5EF4-FFF2-40B4-BE49-F238E27FC236}">
              <a16:creationId xmlns:a16="http://schemas.microsoft.com/office/drawing/2014/main" id="{FB497304-45BB-4246-B4AF-DC9FDC31DAB9}"/>
            </a:ext>
          </a:extLst>
        </xdr:cNvPr>
        <xdr:cNvSpPr/>
      </xdr:nvSpPr>
      <xdr:spPr>
        <a:xfrm>
          <a:off x="12963840" y="298575"/>
          <a:ext cx="414000" cy="270000"/>
        </a:xfrm>
        <a:prstGeom prst="roundRect">
          <a:avLst/>
        </a:prstGeom>
        <a:solidFill>
          <a:srgbClr val="00B5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2.05</a:t>
          </a:r>
        </a:p>
      </xdr:txBody>
    </xdr:sp>
    <xdr:clientData fPrintsWithSheet="0"/>
  </xdr:twoCellAnchor>
  <xdr:twoCellAnchor>
    <xdr:from>
      <xdr:col>4</xdr:col>
      <xdr:colOff>330705</xdr:colOff>
      <xdr:row>1</xdr:row>
      <xdr:rowOff>108075</xdr:rowOff>
    </xdr:from>
    <xdr:to>
      <xdr:col>4</xdr:col>
      <xdr:colOff>744705</xdr:colOff>
      <xdr:row>1</xdr:row>
      <xdr:rowOff>378075</xdr:rowOff>
    </xdr:to>
    <xdr:sp macro="" textlink="">
      <xdr:nvSpPr>
        <xdr:cNvPr id="18" name="Rectangle: Rounded Corners 17">
          <a:hlinkClick xmlns:r="http://schemas.openxmlformats.org/officeDocument/2006/relationships" r:id="rId8"/>
          <a:extLst>
            <a:ext uri="{FF2B5EF4-FFF2-40B4-BE49-F238E27FC236}">
              <a16:creationId xmlns:a16="http://schemas.microsoft.com/office/drawing/2014/main" id="{4D9D1BAF-4074-46CB-B983-214459502A91}"/>
            </a:ext>
          </a:extLst>
        </xdr:cNvPr>
        <xdr:cNvSpPr/>
      </xdr:nvSpPr>
      <xdr:spPr>
        <a:xfrm>
          <a:off x="13399005" y="298575"/>
          <a:ext cx="414000" cy="270000"/>
        </a:xfrm>
        <a:prstGeom prst="roundRect">
          <a:avLst/>
        </a:prstGeom>
        <a:solidFill>
          <a:srgbClr val="00B5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2.06</a:t>
          </a:r>
        </a:p>
      </xdr:txBody>
    </xdr:sp>
    <xdr:clientData fPrintsWithSheet="0"/>
  </xdr:twoCellAnchor>
  <xdr:twoCellAnchor>
    <xdr:from>
      <xdr:col>4</xdr:col>
      <xdr:colOff>765870</xdr:colOff>
      <xdr:row>1</xdr:row>
      <xdr:rowOff>108075</xdr:rowOff>
    </xdr:from>
    <xdr:to>
      <xdr:col>4</xdr:col>
      <xdr:colOff>1179870</xdr:colOff>
      <xdr:row>1</xdr:row>
      <xdr:rowOff>378075</xdr:rowOff>
    </xdr:to>
    <xdr:sp macro="" textlink="">
      <xdr:nvSpPr>
        <xdr:cNvPr id="19" name="Rectangle: Rounded Corners 18">
          <a:hlinkClick xmlns:r="http://schemas.openxmlformats.org/officeDocument/2006/relationships" r:id="rId9"/>
          <a:extLst>
            <a:ext uri="{FF2B5EF4-FFF2-40B4-BE49-F238E27FC236}">
              <a16:creationId xmlns:a16="http://schemas.microsoft.com/office/drawing/2014/main" id="{6DCCCA0C-6616-4EF6-97E7-0267F5244663}"/>
            </a:ext>
          </a:extLst>
        </xdr:cNvPr>
        <xdr:cNvSpPr/>
      </xdr:nvSpPr>
      <xdr:spPr>
        <a:xfrm>
          <a:off x="13834170" y="298575"/>
          <a:ext cx="414000" cy="270000"/>
        </a:xfrm>
        <a:prstGeom prst="roundRect">
          <a:avLst/>
        </a:prstGeom>
        <a:solidFill>
          <a:srgbClr val="00B5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2.07</a:t>
          </a:r>
        </a:p>
      </xdr:txBody>
    </xdr:sp>
    <xdr:clientData fPrintsWithSheet="0"/>
  </xdr:twoCellAnchor>
  <xdr:twoCellAnchor>
    <xdr:from>
      <xdr:col>4</xdr:col>
      <xdr:colOff>1201035</xdr:colOff>
      <xdr:row>1</xdr:row>
      <xdr:rowOff>108075</xdr:rowOff>
    </xdr:from>
    <xdr:to>
      <xdr:col>5</xdr:col>
      <xdr:colOff>367260</xdr:colOff>
      <xdr:row>1</xdr:row>
      <xdr:rowOff>378075</xdr:rowOff>
    </xdr:to>
    <xdr:sp macro="" textlink="">
      <xdr:nvSpPr>
        <xdr:cNvPr id="20" name="Rectangle: Rounded Corners 19">
          <a:hlinkClick xmlns:r="http://schemas.openxmlformats.org/officeDocument/2006/relationships" r:id="rId10"/>
          <a:extLst>
            <a:ext uri="{FF2B5EF4-FFF2-40B4-BE49-F238E27FC236}">
              <a16:creationId xmlns:a16="http://schemas.microsoft.com/office/drawing/2014/main" id="{C1ECBA81-B175-41BA-A0DC-9898EAA0AB2B}"/>
            </a:ext>
          </a:extLst>
        </xdr:cNvPr>
        <xdr:cNvSpPr/>
      </xdr:nvSpPr>
      <xdr:spPr>
        <a:xfrm>
          <a:off x="14269335" y="298575"/>
          <a:ext cx="414000" cy="270000"/>
        </a:xfrm>
        <a:prstGeom prst="roundRect">
          <a:avLst/>
        </a:prstGeom>
        <a:solidFill>
          <a:srgbClr val="00B5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2.08</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190499</xdr:rowOff>
    </xdr:from>
    <xdr:to>
      <xdr:col>1</xdr:col>
      <xdr:colOff>95249</xdr:colOff>
      <xdr:row>2</xdr:row>
      <xdr:rowOff>9524</xdr:rowOff>
    </xdr:to>
    <xdr:pic>
      <xdr:nvPicPr>
        <xdr:cNvPr id="6" name="Picture 5" descr="Icon for the Clinical Safety Standard">
          <a:extLst>
            <a:ext uri="{FF2B5EF4-FFF2-40B4-BE49-F238E27FC236}">
              <a16:creationId xmlns:a16="http://schemas.microsoft.com/office/drawing/2014/main" id="{C9B665EA-ED31-451F-A0B9-715CC8B7DC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499"/>
          <a:ext cx="542924" cy="542925"/>
        </a:xfrm>
        <a:prstGeom prst="rect">
          <a:avLst/>
        </a:prstGeom>
      </xdr:spPr>
    </xdr:pic>
    <xdr:clientData/>
  </xdr:twoCellAnchor>
  <xdr:twoCellAnchor>
    <xdr:from>
      <xdr:col>3</xdr:col>
      <xdr:colOff>0</xdr:colOff>
      <xdr:row>0</xdr:row>
      <xdr:rowOff>0</xdr:rowOff>
    </xdr:from>
    <xdr:to>
      <xdr:col>3</xdr:col>
      <xdr:colOff>684000</xdr:colOff>
      <xdr:row>1</xdr:row>
      <xdr:rowOff>385500</xdr:rowOff>
    </xdr:to>
    <xdr:sp macro="" textlink="">
      <xdr:nvSpPr>
        <xdr:cNvPr id="38" name="Rectangle: Rounded Corners 37">
          <a:hlinkClick xmlns:r="http://schemas.openxmlformats.org/officeDocument/2006/relationships" r:id="rId2"/>
          <a:extLst>
            <a:ext uri="{FF2B5EF4-FFF2-40B4-BE49-F238E27FC236}">
              <a16:creationId xmlns:a16="http://schemas.microsoft.com/office/drawing/2014/main" id="{A697E750-5552-47E5-8415-4BBF0304757F}"/>
            </a:ext>
          </a:extLst>
        </xdr:cNvPr>
        <xdr:cNvSpPr/>
      </xdr:nvSpPr>
      <xdr:spPr>
        <a:xfrm>
          <a:off x="12258675" y="0"/>
          <a:ext cx="684000" cy="576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Overview of progress</a:t>
          </a:r>
        </a:p>
      </xdr:txBody>
    </xdr:sp>
    <xdr:clientData fPrintsWithSheet="0"/>
  </xdr:twoCellAnchor>
  <xdr:twoCellAnchor>
    <xdr:from>
      <xdr:col>3</xdr:col>
      <xdr:colOff>705165</xdr:colOff>
      <xdr:row>0</xdr:row>
      <xdr:rowOff>0</xdr:rowOff>
    </xdr:from>
    <xdr:to>
      <xdr:col>4</xdr:col>
      <xdr:colOff>309540</xdr:colOff>
      <xdr:row>1</xdr:row>
      <xdr:rowOff>79500</xdr:rowOff>
    </xdr:to>
    <xdr:sp macro="" textlink="">
      <xdr:nvSpPr>
        <xdr:cNvPr id="39" name="Rectangle: Rounded Corners 38">
          <a:hlinkClick xmlns:r="http://schemas.openxmlformats.org/officeDocument/2006/relationships" r:id="rId3"/>
          <a:extLst>
            <a:ext uri="{FF2B5EF4-FFF2-40B4-BE49-F238E27FC236}">
              <a16:creationId xmlns:a16="http://schemas.microsoft.com/office/drawing/2014/main" id="{475EDACB-82E1-4E7A-9417-0C9B71384289}"/>
            </a:ext>
          </a:extLst>
        </xdr:cNvPr>
        <xdr:cNvSpPr/>
      </xdr:nvSpPr>
      <xdr:spPr>
        <a:xfrm>
          <a:off x="12963840"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3.01</a:t>
          </a:r>
        </a:p>
      </xdr:txBody>
    </xdr:sp>
    <xdr:clientData fPrintsWithSheet="0"/>
  </xdr:twoCellAnchor>
  <xdr:twoCellAnchor>
    <xdr:from>
      <xdr:col>4</xdr:col>
      <xdr:colOff>330705</xdr:colOff>
      <xdr:row>0</xdr:row>
      <xdr:rowOff>0</xdr:rowOff>
    </xdr:from>
    <xdr:to>
      <xdr:col>4</xdr:col>
      <xdr:colOff>744705</xdr:colOff>
      <xdr:row>1</xdr:row>
      <xdr:rowOff>79500</xdr:rowOff>
    </xdr:to>
    <xdr:sp macro="" textlink="">
      <xdr:nvSpPr>
        <xdr:cNvPr id="40" name="Rectangle: Rounded Corners 39">
          <a:hlinkClick xmlns:r="http://schemas.openxmlformats.org/officeDocument/2006/relationships" r:id="rId4"/>
          <a:extLst>
            <a:ext uri="{FF2B5EF4-FFF2-40B4-BE49-F238E27FC236}">
              <a16:creationId xmlns:a16="http://schemas.microsoft.com/office/drawing/2014/main" id="{176E84FE-D4BC-4326-B18D-BCE03C7CA6B6}"/>
            </a:ext>
          </a:extLst>
        </xdr:cNvPr>
        <xdr:cNvSpPr/>
      </xdr:nvSpPr>
      <xdr:spPr>
        <a:xfrm>
          <a:off x="13399005"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3.02</a:t>
          </a:r>
        </a:p>
      </xdr:txBody>
    </xdr:sp>
    <xdr:clientData fPrintsWithSheet="0"/>
  </xdr:twoCellAnchor>
  <xdr:twoCellAnchor>
    <xdr:from>
      <xdr:col>4</xdr:col>
      <xdr:colOff>765870</xdr:colOff>
      <xdr:row>0</xdr:row>
      <xdr:rowOff>0</xdr:rowOff>
    </xdr:from>
    <xdr:to>
      <xdr:col>4</xdr:col>
      <xdr:colOff>1179870</xdr:colOff>
      <xdr:row>1</xdr:row>
      <xdr:rowOff>79500</xdr:rowOff>
    </xdr:to>
    <xdr:sp macro="" textlink="">
      <xdr:nvSpPr>
        <xdr:cNvPr id="41" name="Rectangle: Rounded Corners 40">
          <a:hlinkClick xmlns:r="http://schemas.openxmlformats.org/officeDocument/2006/relationships" r:id="rId5"/>
          <a:extLst>
            <a:ext uri="{FF2B5EF4-FFF2-40B4-BE49-F238E27FC236}">
              <a16:creationId xmlns:a16="http://schemas.microsoft.com/office/drawing/2014/main" id="{8645EB44-5144-4604-9C4D-1D374BC6187E}"/>
            </a:ext>
          </a:extLst>
        </xdr:cNvPr>
        <xdr:cNvSpPr/>
      </xdr:nvSpPr>
      <xdr:spPr>
        <a:xfrm>
          <a:off x="13834170"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3.03</a:t>
          </a:r>
        </a:p>
      </xdr:txBody>
    </xdr:sp>
    <xdr:clientData fPrintsWithSheet="0"/>
  </xdr:twoCellAnchor>
  <xdr:twoCellAnchor>
    <xdr:from>
      <xdr:col>4</xdr:col>
      <xdr:colOff>1201035</xdr:colOff>
      <xdr:row>0</xdr:row>
      <xdr:rowOff>0</xdr:rowOff>
    </xdr:from>
    <xdr:to>
      <xdr:col>5</xdr:col>
      <xdr:colOff>367260</xdr:colOff>
      <xdr:row>1</xdr:row>
      <xdr:rowOff>79500</xdr:rowOff>
    </xdr:to>
    <xdr:sp macro="" textlink="">
      <xdr:nvSpPr>
        <xdr:cNvPr id="42" name="Rectangle: Rounded Corners 41">
          <a:hlinkClick xmlns:r="http://schemas.openxmlformats.org/officeDocument/2006/relationships" r:id="rId6"/>
          <a:extLst>
            <a:ext uri="{FF2B5EF4-FFF2-40B4-BE49-F238E27FC236}">
              <a16:creationId xmlns:a16="http://schemas.microsoft.com/office/drawing/2014/main" id="{8E81B988-BC21-436D-8F59-0C4996790702}"/>
            </a:ext>
          </a:extLst>
        </xdr:cNvPr>
        <xdr:cNvSpPr/>
      </xdr:nvSpPr>
      <xdr:spPr>
        <a:xfrm>
          <a:off x="14269335"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3.04</a:t>
          </a:r>
        </a:p>
      </xdr:txBody>
    </xdr:sp>
    <xdr:clientData fPrintsWithSheet="0"/>
  </xdr:twoCellAnchor>
  <xdr:twoCellAnchor>
    <xdr:from>
      <xdr:col>5</xdr:col>
      <xdr:colOff>388425</xdr:colOff>
      <xdr:row>0</xdr:row>
      <xdr:rowOff>0</xdr:rowOff>
    </xdr:from>
    <xdr:to>
      <xdr:col>5</xdr:col>
      <xdr:colOff>802425</xdr:colOff>
      <xdr:row>1</xdr:row>
      <xdr:rowOff>79500</xdr:rowOff>
    </xdr:to>
    <xdr:sp macro="" textlink="">
      <xdr:nvSpPr>
        <xdr:cNvPr id="43" name="Rectangle: Rounded Corners 42">
          <a:hlinkClick xmlns:r="http://schemas.openxmlformats.org/officeDocument/2006/relationships" r:id="rId7"/>
          <a:extLst>
            <a:ext uri="{FF2B5EF4-FFF2-40B4-BE49-F238E27FC236}">
              <a16:creationId xmlns:a16="http://schemas.microsoft.com/office/drawing/2014/main" id="{813C9309-6F88-4F42-AC7A-4D062A0DDB20}"/>
            </a:ext>
          </a:extLst>
        </xdr:cNvPr>
        <xdr:cNvSpPr/>
      </xdr:nvSpPr>
      <xdr:spPr>
        <a:xfrm>
          <a:off x="14704500"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3.05</a:t>
          </a:r>
        </a:p>
      </xdr:txBody>
    </xdr:sp>
    <xdr:clientData fPrintsWithSheet="0"/>
  </xdr:twoCellAnchor>
  <xdr:twoCellAnchor>
    <xdr:from>
      <xdr:col>5</xdr:col>
      <xdr:colOff>823590</xdr:colOff>
      <xdr:row>0</xdr:row>
      <xdr:rowOff>0</xdr:rowOff>
    </xdr:from>
    <xdr:to>
      <xdr:col>6</xdr:col>
      <xdr:colOff>380340</xdr:colOff>
      <xdr:row>1</xdr:row>
      <xdr:rowOff>79500</xdr:rowOff>
    </xdr:to>
    <xdr:sp macro="" textlink="">
      <xdr:nvSpPr>
        <xdr:cNvPr id="44" name="Rectangle: Rounded Corners 43">
          <a:hlinkClick xmlns:r="http://schemas.openxmlformats.org/officeDocument/2006/relationships" r:id="rId8"/>
          <a:extLst>
            <a:ext uri="{FF2B5EF4-FFF2-40B4-BE49-F238E27FC236}">
              <a16:creationId xmlns:a16="http://schemas.microsoft.com/office/drawing/2014/main" id="{FAD335B2-D50B-4416-BCDA-00F5315655BF}"/>
            </a:ext>
          </a:extLst>
        </xdr:cNvPr>
        <xdr:cNvSpPr/>
      </xdr:nvSpPr>
      <xdr:spPr>
        <a:xfrm>
          <a:off x="15139665"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3.06</a:t>
          </a:r>
        </a:p>
      </xdr:txBody>
    </xdr:sp>
    <xdr:clientData fPrintsWithSheet="0"/>
  </xdr:twoCellAnchor>
  <xdr:twoCellAnchor>
    <xdr:from>
      <xdr:col>6</xdr:col>
      <xdr:colOff>401505</xdr:colOff>
      <xdr:row>0</xdr:row>
      <xdr:rowOff>0</xdr:rowOff>
    </xdr:from>
    <xdr:to>
      <xdr:col>6</xdr:col>
      <xdr:colOff>815505</xdr:colOff>
      <xdr:row>1</xdr:row>
      <xdr:rowOff>79500</xdr:rowOff>
    </xdr:to>
    <xdr:sp macro="" textlink="">
      <xdr:nvSpPr>
        <xdr:cNvPr id="45" name="Rectangle: Rounded Corners 44">
          <a:hlinkClick xmlns:r="http://schemas.openxmlformats.org/officeDocument/2006/relationships" r:id="rId9"/>
          <a:extLst>
            <a:ext uri="{FF2B5EF4-FFF2-40B4-BE49-F238E27FC236}">
              <a16:creationId xmlns:a16="http://schemas.microsoft.com/office/drawing/2014/main" id="{A62354DC-F8B0-49A6-8B46-775667484A5B}"/>
            </a:ext>
          </a:extLst>
        </xdr:cNvPr>
        <xdr:cNvSpPr/>
      </xdr:nvSpPr>
      <xdr:spPr>
        <a:xfrm>
          <a:off x="15574830"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3.07</a:t>
          </a:r>
        </a:p>
      </xdr:txBody>
    </xdr:sp>
    <xdr:clientData fPrintsWithSheet="0"/>
  </xdr:twoCellAnchor>
  <xdr:twoCellAnchor>
    <xdr:from>
      <xdr:col>6</xdr:col>
      <xdr:colOff>836670</xdr:colOff>
      <xdr:row>0</xdr:row>
      <xdr:rowOff>0</xdr:rowOff>
    </xdr:from>
    <xdr:to>
      <xdr:col>6</xdr:col>
      <xdr:colOff>1250670</xdr:colOff>
      <xdr:row>1</xdr:row>
      <xdr:rowOff>79500</xdr:rowOff>
    </xdr:to>
    <xdr:sp macro="" textlink="">
      <xdr:nvSpPr>
        <xdr:cNvPr id="46" name="Rectangle: Rounded Corners 45">
          <a:hlinkClick xmlns:r="http://schemas.openxmlformats.org/officeDocument/2006/relationships" r:id="rId10"/>
          <a:extLst>
            <a:ext uri="{FF2B5EF4-FFF2-40B4-BE49-F238E27FC236}">
              <a16:creationId xmlns:a16="http://schemas.microsoft.com/office/drawing/2014/main" id="{67D531D0-499F-4D43-8490-94875B329CAA}"/>
            </a:ext>
          </a:extLst>
        </xdr:cNvPr>
        <xdr:cNvSpPr/>
      </xdr:nvSpPr>
      <xdr:spPr>
        <a:xfrm>
          <a:off x="16009995"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3.08</a:t>
          </a:r>
        </a:p>
      </xdr:txBody>
    </xdr:sp>
    <xdr:clientData fPrintsWithSheet="0"/>
  </xdr:twoCellAnchor>
  <xdr:twoCellAnchor>
    <xdr:from>
      <xdr:col>6</xdr:col>
      <xdr:colOff>1271835</xdr:colOff>
      <xdr:row>0</xdr:row>
      <xdr:rowOff>0</xdr:rowOff>
    </xdr:from>
    <xdr:to>
      <xdr:col>6</xdr:col>
      <xdr:colOff>1685835</xdr:colOff>
      <xdr:row>1</xdr:row>
      <xdr:rowOff>79500</xdr:rowOff>
    </xdr:to>
    <xdr:sp macro="" textlink="">
      <xdr:nvSpPr>
        <xdr:cNvPr id="47" name="Rectangle: Rounded Corners 46">
          <a:hlinkClick xmlns:r="http://schemas.openxmlformats.org/officeDocument/2006/relationships" r:id="rId11"/>
          <a:extLst>
            <a:ext uri="{FF2B5EF4-FFF2-40B4-BE49-F238E27FC236}">
              <a16:creationId xmlns:a16="http://schemas.microsoft.com/office/drawing/2014/main" id="{ABD355CF-1B1D-459E-8D35-F2755E2E1FAD}"/>
            </a:ext>
          </a:extLst>
        </xdr:cNvPr>
        <xdr:cNvSpPr/>
      </xdr:nvSpPr>
      <xdr:spPr>
        <a:xfrm>
          <a:off x="16445160"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3.09</a:t>
          </a:r>
        </a:p>
      </xdr:txBody>
    </xdr:sp>
    <xdr:clientData fPrintsWithSheet="0"/>
  </xdr:twoCellAnchor>
  <xdr:twoCellAnchor>
    <xdr:from>
      <xdr:col>6</xdr:col>
      <xdr:colOff>1707000</xdr:colOff>
      <xdr:row>0</xdr:row>
      <xdr:rowOff>0</xdr:rowOff>
    </xdr:from>
    <xdr:to>
      <xdr:col>6</xdr:col>
      <xdr:colOff>2121000</xdr:colOff>
      <xdr:row>1</xdr:row>
      <xdr:rowOff>79500</xdr:rowOff>
    </xdr:to>
    <xdr:sp macro="" textlink="">
      <xdr:nvSpPr>
        <xdr:cNvPr id="48" name="Rectangle: Rounded Corners 47">
          <a:hlinkClick xmlns:r="http://schemas.openxmlformats.org/officeDocument/2006/relationships" r:id="rId12"/>
          <a:extLst>
            <a:ext uri="{FF2B5EF4-FFF2-40B4-BE49-F238E27FC236}">
              <a16:creationId xmlns:a16="http://schemas.microsoft.com/office/drawing/2014/main" id="{A417AF54-E0D2-44B1-8650-91ED6C88BC3C}"/>
            </a:ext>
          </a:extLst>
        </xdr:cNvPr>
        <xdr:cNvSpPr/>
      </xdr:nvSpPr>
      <xdr:spPr>
        <a:xfrm>
          <a:off x="16880325"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3.10</a:t>
          </a:r>
        </a:p>
      </xdr:txBody>
    </xdr:sp>
    <xdr:clientData fPrintsWithSheet="0"/>
  </xdr:twoCellAnchor>
  <xdr:twoCellAnchor>
    <xdr:from>
      <xdr:col>6</xdr:col>
      <xdr:colOff>2142165</xdr:colOff>
      <xdr:row>0</xdr:row>
      <xdr:rowOff>0</xdr:rowOff>
    </xdr:from>
    <xdr:to>
      <xdr:col>6</xdr:col>
      <xdr:colOff>2556165</xdr:colOff>
      <xdr:row>1</xdr:row>
      <xdr:rowOff>79500</xdr:rowOff>
    </xdr:to>
    <xdr:sp macro="" textlink="">
      <xdr:nvSpPr>
        <xdr:cNvPr id="49" name="Rectangle: Rounded Corners 48">
          <a:hlinkClick xmlns:r="http://schemas.openxmlformats.org/officeDocument/2006/relationships" r:id="rId13"/>
          <a:extLst>
            <a:ext uri="{FF2B5EF4-FFF2-40B4-BE49-F238E27FC236}">
              <a16:creationId xmlns:a16="http://schemas.microsoft.com/office/drawing/2014/main" id="{A5904877-072D-489F-9B1B-6472053A76EE}"/>
            </a:ext>
          </a:extLst>
        </xdr:cNvPr>
        <xdr:cNvSpPr/>
      </xdr:nvSpPr>
      <xdr:spPr>
        <a:xfrm>
          <a:off x="17315490"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3.11</a:t>
          </a:r>
        </a:p>
      </xdr:txBody>
    </xdr:sp>
    <xdr:clientData fPrintsWithSheet="0"/>
  </xdr:twoCellAnchor>
  <xdr:twoCellAnchor>
    <xdr:from>
      <xdr:col>6</xdr:col>
      <xdr:colOff>2577330</xdr:colOff>
      <xdr:row>0</xdr:row>
      <xdr:rowOff>0</xdr:rowOff>
    </xdr:from>
    <xdr:to>
      <xdr:col>6</xdr:col>
      <xdr:colOff>2991330</xdr:colOff>
      <xdr:row>1</xdr:row>
      <xdr:rowOff>79500</xdr:rowOff>
    </xdr:to>
    <xdr:sp macro="" textlink="">
      <xdr:nvSpPr>
        <xdr:cNvPr id="50" name="Rectangle: Rounded Corners 49">
          <a:hlinkClick xmlns:r="http://schemas.openxmlformats.org/officeDocument/2006/relationships" r:id="rId14"/>
          <a:extLst>
            <a:ext uri="{FF2B5EF4-FFF2-40B4-BE49-F238E27FC236}">
              <a16:creationId xmlns:a16="http://schemas.microsoft.com/office/drawing/2014/main" id="{48058B8A-73AD-4DC6-9884-543234E94BE1}"/>
            </a:ext>
          </a:extLst>
        </xdr:cNvPr>
        <xdr:cNvSpPr/>
      </xdr:nvSpPr>
      <xdr:spPr>
        <a:xfrm>
          <a:off x="17750655"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3.12</a:t>
          </a:r>
        </a:p>
      </xdr:txBody>
    </xdr:sp>
    <xdr:clientData fPrintsWithSheet="0"/>
  </xdr:twoCellAnchor>
  <xdr:twoCellAnchor>
    <xdr:from>
      <xdr:col>6</xdr:col>
      <xdr:colOff>3012495</xdr:colOff>
      <xdr:row>0</xdr:row>
      <xdr:rowOff>0</xdr:rowOff>
    </xdr:from>
    <xdr:to>
      <xdr:col>6</xdr:col>
      <xdr:colOff>3426495</xdr:colOff>
      <xdr:row>1</xdr:row>
      <xdr:rowOff>79500</xdr:rowOff>
    </xdr:to>
    <xdr:sp macro="" textlink="">
      <xdr:nvSpPr>
        <xdr:cNvPr id="51" name="Rectangle: Rounded Corners 50">
          <a:hlinkClick xmlns:r="http://schemas.openxmlformats.org/officeDocument/2006/relationships" r:id="rId15"/>
          <a:extLst>
            <a:ext uri="{FF2B5EF4-FFF2-40B4-BE49-F238E27FC236}">
              <a16:creationId xmlns:a16="http://schemas.microsoft.com/office/drawing/2014/main" id="{8232CF5D-85B1-4ED3-8004-432B10C7064E}"/>
            </a:ext>
          </a:extLst>
        </xdr:cNvPr>
        <xdr:cNvSpPr/>
      </xdr:nvSpPr>
      <xdr:spPr>
        <a:xfrm>
          <a:off x="18185820"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3.13</a:t>
          </a:r>
        </a:p>
      </xdr:txBody>
    </xdr:sp>
    <xdr:clientData fPrintsWithSheet="0"/>
  </xdr:twoCellAnchor>
  <xdr:twoCellAnchor>
    <xdr:from>
      <xdr:col>6</xdr:col>
      <xdr:colOff>3447660</xdr:colOff>
      <xdr:row>0</xdr:row>
      <xdr:rowOff>0</xdr:rowOff>
    </xdr:from>
    <xdr:to>
      <xdr:col>6</xdr:col>
      <xdr:colOff>3861660</xdr:colOff>
      <xdr:row>1</xdr:row>
      <xdr:rowOff>79500</xdr:rowOff>
    </xdr:to>
    <xdr:sp macro="" textlink="">
      <xdr:nvSpPr>
        <xdr:cNvPr id="52" name="Rectangle: Rounded Corners 51">
          <a:hlinkClick xmlns:r="http://schemas.openxmlformats.org/officeDocument/2006/relationships" r:id="rId16"/>
          <a:extLst>
            <a:ext uri="{FF2B5EF4-FFF2-40B4-BE49-F238E27FC236}">
              <a16:creationId xmlns:a16="http://schemas.microsoft.com/office/drawing/2014/main" id="{A6E354B2-15EA-4C66-81FF-92F22AF71AE3}"/>
            </a:ext>
          </a:extLst>
        </xdr:cNvPr>
        <xdr:cNvSpPr/>
      </xdr:nvSpPr>
      <xdr:spPr>
        <a:xfrm>
          <a:off x="18620985"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3.14</a:t>
          </a:r>
        </a:p>
      </xdr:txBody>
    </xdr:sp>
    <xdr:clientData fPrintsWithSheet="0"/>
  </xdr:twoCellAnchor>
  <xdr:twoCellAnchor>
    <xdr:from>
      <xdr:col>6</xdr:col>
      <xdr:colOff>3882825</xdr:colOff>
      <xdr:row>0</xdr:row>
      <xdr:rowOff>0</xdr:rowOff>
    </xdr:from>
    <xdr:to>
      <xdr:col>6</xdr:col>
      <xdr:colOff>4296825</xdr:colOff>
      <xdr:row>1</xdr:row>
      <xdr:rowOff>79500</xdr:rowOff>
    </xdr:to>
    <xdr:sp macro="" textlink="">
      <xdr:nvSpPr>
        <xdr:cNvPr id="53" name="Rectangle: Rounded Corners 52">
          <a:hlinkClick xmlns:r="http://schemas.openxmlformats.org/officeDocument/2006/relationships" r:id="rId17"/>
          <a:extLst>
            <a:ext uri="{FF2B5EF4-FFF2-40B4-BE49-F238E27FC236}">
              <a16:creationId xmlns:a16="http://schemas.microsoft.com/office/drawing/2014/main" id="{30AFF688-7A67-4793-8BA8-1D0CB5E78C62}"/>
            </a:ext>
          </a:extLst>
        </xdr:cNvPr>
        <xdr:cNvSpPr/>
      </xdr:nvSpPr>
      <xdr:spPr>
        <a:xfrm>
          <a:off x="19056150"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3.15</a:t>
          </a:r>
        </a:p>
      </xdr:txBody>
    </xdr:sp>
    <xdr:clientData fPrintsWithSheet="0"/>
  </xdr:twoCellAnchor>
  <xdr:twoCellAnchor>
    <xdr:from>
      <xdr:col>6</xdr:col>
      <xdr:colOff>4317985</xdr:colOff>
      <xdr:row>0</xdr:row>
      <xdr:rowOff>0</xdr:rowOff>
    </xdr:from>
    <xdr:to>
      <xdr:col>6</xdr:col>
      <xdr:colOff>4731985</xdr:colOff>
      <xdr:row>1</xdr:row>
      <xdr:rowOff>79500</xdr:rowOff>
    </xdr:to>
    <xdr:sp macro="" textlink="">
      <xdr:nvSpPr>
        <xdr:cNvPr id="54" name="Rectangle: Rounded Corners 53">
          <a:hlinkClick xmlns:r="http://schemas.openxmlformats.org/officeDocument/2006/relationships" r:id="rId18"/>
          <a:extLst>
            <a:ext uri="{FF2B5EF4-FFF2-40B4-BE49-F238E27FC236}">
              <a16:creationId xmlns:a16="http://schemas.microsoft.com/office/drawing/2014/main" id="{2C0D1CFA-D0D9-4E7D-B0F3-3161F9C40CEC}"/>
            </a:ext>
          </a:extLst>
        </xdr:cNvPr>
        <xdr:cNvSpPr/>
      </xdr:nvSpPr>
      <xdr:spPr>
        <a:xfrm>
          <a:off x="19491310" y="0"/>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3.16</a:t>
          </a:r>
        </a:p>
      </xdr:txBody>
    </xdr:sp>
    <xdr:clientData fPrintsWithSheet="0"/>
  </xdr:twoCellAnchor>
  <xdr:twoCellAnchor>
    <xdr:from>
      <xdr:col>3</xdr:col>
      <xdr:colOff>705165</xdr:colOff>
      <xdr:row>1</xdr:row>
      <xdr:rowOff>108075</xdr:rowOff>
    </xdr:from>
    <xdr:to>
      <xdr:col>4</xdr:col>
      <xdr:colOff>309540</xdr:colOff>
      <xdr:row>1</xdr:row>
      <xdr:rowOff>378075</xdr:rowOff>
    </xdr:to>
    <xdr:sp macro="" textlink="">
      <xdr:nvSpPr>
        <xdr:cNvPr id="55" name="Rectangle: Rounded Corners 54">
          <a:hlinkClick xmlns:r="http://schemas.openxmlformats.org/officeDocument/2006/relationships" r:id="rId19"/>
          <a:extLst>
            <a:ext uri="{FF2B5EF4-FFF2-40B4-BE49-F238E27FC236}">
              <a16:creationId xmlns:a16="http://schemas.microsoft.com/office/drawing/2014/main" id="{4D21C22E-6247-42D6-8F52-E11EC3296DE1}"/>
            </a:ext>
          </a:extLst>
        </xdr:cNvPr>
        <xdr:cNvSpPr/>
      </xdr:nvSpPr>
      <xdr:spPr>
        <a:xfrm>
          <a:off x="12963840"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3.17</a:t>
          </a:r>
        </a:p>
      </xdr:txBody>
    </xdr:sp>
    <xdr:clientData fPrintsWithSheet="0"/>
  </xdr:twoCellAnchor>
  <xdr:twoCellAnchor>
    <xdr:from>
      <xdr:col>4</xdr:col>
      <xdr:colOff>330705</xdr:colOff>
      <xdr:row>1</xdr:row>
      <xdr:rowOff>108075</xdr:rowOff>
    </xdr:from>
    <xdr:to>
      <xdr:col>4</xdr:col>
      <xdr:colOff>744705</xdr:colOff>
      <xdr:row>1</xdr:row>
      <xdr:rowOff>378075</xdr:rowOff>
    </xdr:to>
    <xdr:sp macro="" textlink="">
      <xdr:nvSpPr>
        <xdr:cNvPr id="56" name="Rectangle: Rounded Corners 55">
          <a:hlinkClick xmlns:r="http://schemas.openxmlformats.org/officeDocument/2006/relationships" r:id="rId20"/>
          <a:extLst>
            <a:ext uri="{FF2B5EF4-FFF2-40B4-BE49-F238E27FC236}">
              <a16:creationId xmlns:a16="http://schemas.microsoft.com/office/drawing/2014/main" id="{F72FE836-2D3B-4A86-B81D-1759FDF20549}"/>
            </a:ext>
          </a:extLst>
        </xdr:cNvPr>
        <xdr:cNvSpPr/>
      </xdr:nvSpPr>
      <xdr:spPr>
        <a:xfrm>
          <a:off x="13399005"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3.18</a:t>
          </a:r>
        </a:p>
      </xdr:txBody>
    </xdr:sp>
    <xdr:clientData fPrintsWithSheet="0"/>
  </xdr:twoCellAnchor>
  <xdr:twoCellAnchor>
    <xdr:from>
      <xdr:col>4</xdr:col>
      <xdr:colOff>765870</xdr:colOff>
      <xdr:row>1</xdr:row>
      <xdr:rowOff>108075</xdr:rowOff>
    </xdr:from>
    <xdr:to>
      <xdr:col>4</xdr:col>
      <xdr:colOff>1179870</xdr:colOff>
      <xdr:row>1</xdr:row>
      <xdr:rowOff>378075</xdr:rowOff>
    </xdr:to>
    <xdr:sp macro="" textlink="">
      <xdr:nvSpPr>
        <xdr:cNvPr id="57" name="Rectangle: Rounded Corners 56">
          <a:hlinkClick xmlns:r="http://schemas.openxmlformats.org/officeDocument/2006/relationships" r:id="rId21"/>
          <a:extLst>
            <a:ext uri="{FF2B5EF4-FFF2-40B4-BE49-F238E27FC236}">
              <a16:creationId xmlns:a16="http://schemas.microsoft.com/office/drawing/2014/main" id="{E3E19C07-9036-4302-82E3-5000FCA4AE38}"/>
            </a:ext>
          </a:extLst>
        </xdr:cNvPr>
        <xdr:cNvSpPr/>
      </xdr:nvSpPr>
      <xdr:spPr>
        <a:xfrm>
          <a:off x="13834170"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3.19</a:t>
          </a:r>
        </a:p>
      </xdr:txBody>
    </xdr:sp>
    <xdr:clientData fPrintsWithSheet="0"/>
  </xdr:twoCellAnchor>
  <xdr:twoCellAnchor>
    <xdr:from>
      <xdr:col>4</xdr:col>
      <xdr:colOff>1201035</xdr:colOff>
      <xdr:row>1</xdr:row>
      <xdr:rowOff>108075</xdr:rowOff>
    </xdr:from>
    <xdr:to>
      <xdr:col>5</xdr:col>
      <xdr:colOff>367260</xdr:colOff>
      <xdr:row>1</xdr:row>
      <xdr:rowOff>378075</xdr:rowOff>
    </xdr:to>
    <xdr:sp macro="" textlink="">
      <xdr:nvSpPr>
        <xdr:cNvPr id="58" name="Rectangle: Rounded Corners 57">
          <a:hlinkClick xmlns:r="http://schemas.openxmlformats.org/officeDocument/2006/relationships" r:id="rId22"/>
          <a:extLst>
            <a:ext uri="{FF2B5EF4-FFF2-40B4-BE49-F238E27FC236}">
              <a16:creationId xmlns:a16="http://schemas.microsoft.com/office/drawing/2014/main" id="{31FC6F06-29C3-4D87-89E5-460313F0667B}"/>
            </a:ext>
          </a:extLst>
        </xdr:cNvPr>
        <xdr:cNvSpPr/>
      </xdr:nvSpPr>
      <xdr:spPr>
        <a:xfrm>
          <a:off x="14269335"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3.20</a:t>
          </a:r>
        </a:p>
      </xdr:txBody>
    </xdr:sp>
    <xdr:clientData fPrintsWithSheet="0"/>
  </xdr:twoCellAnchor>
  <xdr:twoCellAnchor>
    <xdr:from>
      <xdr:col>5</xdr:col>
      <xdr:colOff>388425</xdr:colOff>
      <xdr:row>1</xdr:row>
      <xdr:rowOff>108075</xdr:rowOff>
    </xdr:from>
    <xdr:to>
      <xdr:col>5</xdr:col>
      <xdr:colOff>802425</xdr:colOff>
      <xdr:row>1</xdr:row>
      <xdr:rowOff>378075</xdr:rowOff>
    </xdr:to>
    <xdr:sp macro="" textlink="">
      <xdr:nvSpPr>
        <xdr:cNvPr id="59" name="Rectangle: Rounded Corners 58">
          <a:hlinkClick xmlns:r="http://schemas.openxmlformats.org/officeDocument/2006/relationships" r:id="rId23"/>
          <a:extLst>
            <a:ext uri="{FF2B5EF4-FFF2-40B4-BE49-F238E27FC236}">
              <a16:creationId xmlns:a16="http://schemas.microsoft.com/office/drawing/2014/main" id="{2F99690D-27D7-4B05-880E-90AA92023CCF}"/>
            </a:ext>
          </a:extLst>
        </xdr:cNvPr>
        <xdr:cNvSpPr/>
      </xdr:nvSpPr>
      <xdr:spPr>
        <a:xfrm>
          <a:off x="14704500"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3.21</a:t>
          </a:r>
        </a:p>
      </xdr:txBody>
    </xdr:sp>
    <xdr:clientData fPrintsWithSheet="0"/>
  </xdr:twoCellAnchor>
  <xdr:twoCellAnchor>
    <xdr:from>
      <xdr:col>5</xdr:col>
      <xdr:colOff>823590</xdr:colOff>
      <xdr:row>1</xdr:row>
      <xdr:rowOff>108075</xdr:rowOff>
    </xdr:from>
    <xdr:to>
      <xdr:col>6</xdr:col>
      <xdr:colOff>380340</xdr:colOff>
      <xdr:row>1</xdr:row>
      <xdr:rowOff>378075</xdr:rowOff>
    </xdr:to>
    <xdr:sp macro="" textlink="">
      <xdr:nvSpPr>
        <xdr:cNvPr id="60" name="Rectangle: Rounded Corners 59">
          <a:hlinkClick xmlns:r="http://schemas.openxmlformats.org/officeDocument/2006/relationships" r:id="rId24"/>
          <a:extLst>
            <a:ext uri="{FF2B5EF4-FFF2-40B4-BE49-F238E27FC236}">
              <a16:creationId xmlns:a16="http://schemas.microsoft.com/office/drawing/2014/main" id="{D5078880-BCE7-414D-AB5A-249E1BFF7513}"/>
            </a:ext>
          </a:extLst>
        </xdr:cNvPr>
        <xdr:cNvSpPr/>
      </xdr:nvSpPr>
      <xdr:spPr>
        <a:xfrm>
          <a:off x="15139665"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3.22</a:t>
          </a:r>
        </a:p>
      </xdr:txBody>
    </xdr:sp>
    <xdr:clientData fPrintsWithSheet="0"/>
  </xdr:twoCellAnchor>
  <xdr:twoCellAnchor>
    <xdr:from>
      <xdr:col>6</xdr:col>
      <xdr:colOff>401505</xdr:colOff>
      <xdr:row>1</xdr:row>
      <xdr:rowOff>108075</xdr:rowOff>
    </xdr:from>
    <xdr:to>
      <xdr:col>6</xdr:col>
      <xdr:colOff>815505</xdr:colOff>
      <xdr:row>1</xdr:row>
      <xdr:rowOff>378075</xdr:rowOff>
    </xdr:to>
    <xdr:sp macro="" textlink="">
      <xdr:nvSpPr>
        <xdr:cNvPr id="61" name="Rectangle: Rounded Corners 60">
          <a:hlinkClick xmlns:r="http://schemas.openxmlformats.org/officeDocument/2006/relationships" r:id="rId25"/>
          <a:extLst>
            <a:ext uri="{FF2B5EF4-FFF2-40B4-BE49-F238E27FC236}">
              <a16:creationId xmlns:a16="http://schemas.microsoft.com/office/drawing/2014/main" id="{9A80C39A-A5AD-489C-9243-9A6191DE2F1E}"/>
            </a:ext>
          </a:extLst>
        </xdr:cNvPr>
        <xdr:cNvSpPr/>
      </xdr:nvSpPr>
      <xdr:spPr>
        <a:xfrm>
          <a:off x="15574830"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3.23</a:t>
          </a:r>
        </a:p>
      </xdr:txBody>
    </xdr:sp>
    <xdr:clientData fPrintsWithSheet="0"/>
  </xdr:twoCellAnchor>
  <xdr:twoCellAnchor>
    <xdr:from>
      <xdr:col>6</xdr:col>
      <xdr:colOff>836670</xdr:colOff>
      <xdr:row>1</xdr:row>
      <xdr:rowOff>108075</xdr:rowOff>
    </xdr:from>
    <xdr:to>
      <xdr:col>6</xdr:col>
      <xdr:colOff>1250670</xdr:colOff>
      <xdr:row>1</xdr:row>
      <xdr:rowOff>378075</xdr:rowOff>
    </xdr:to>
    <xdr:sp macro="" textlink="">
      <xdr:nvSpPr>
        <xdr:cNvPr id="62" name="Rectangle: Rounded Corners 61">
          <a:hlinkClick xmlns:r="http://schemas.openxmlformats.org/officeDocument/2006/relationships" r:id="rId26"/>
          <a:extLst>
            <a:ext uri="{FF2B5EF4-FFF2-40B4-BE49-F238E27FC236}">
              <a16:creationId xmlns:a16="http://schemas.microsoft.com/office/drawing/2014/main" id="{89AB9B75-2122-44BD-B43E-944B7F124DFC}"/>
            </a:ext>
          </a:extLst>
        </xdr:cNvPr>
        <xdr:cNvSpPr/>
      </xdr:nvSpPr>
      <xdr:spPr>
        <a:xfrm>
          <a:off x="16009995"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3.24</a:t>
          </a:r>
        </a:p>
      </xdr:txBody>
    </xdr:sp>
    <xdr:clientData fPrintsWithSheet="0"/>
  </xdr:twoCellAnchor>
  <xdr:twoCellAnchor>
    <xdr:from>
      <xdr:col>6</xdr:col>
      <xdr:colOff>1271835</xdr:colOff>
      <xdr:row>1</xdr:row>
      <xdr:rowOff>108075</xdr:rowOff>
    </xdr:from>
    <xdr:to>
      <xdr:col>6</xdr:col>
      <xdr:colOff>1685835</xdr:colOff>
      <xdr:row>1</xdr:row>
      <xdr:rowOff>378075</xdr:rowOff>
    </xdr:to>
    <xdr:sp macro="" textlink="">
      <xdr:nvSpPr>
        <xdr:cNvPr id="63" name="Rectangle: Rounded Corners 62">
          <a:hlinkClick xmlns:r="http://schemas.openxmlformats.org/officeDocument/2006/relationships" r:id="rId27"/>
          <a:extLst>
            <a:ext uri="{FF2B5EF4-FFF2-40B4-BE49-F238E27FC236}">
              <a16:creationId xmlns:a16="http://schemas.microsoft.com/office/drawing/2014/main" id="{8DB8F96A-D88E-4B95-883B-B17D7EA58049}"/>
            </a:ext>
          </a:extLst>
        </xdr:cNvPr>
        <xdr:cNvSpPr/>
      </xdr:nvSpPr>
      <xdr:spPr>
        <a:xfrm>
          <a:off x="16445160"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3.25</a:t>
          </a:r>
        </a:p>
      </xdr:txBody>
    </xdr:sp>
    <xdr:clientData fPrintsWithSheet="0"/>
  </xdr:twoCellAnchor>
  <xdr:twoCellAnchor>
    <xdr:from>
      <xdr:col>6</xdr:col>
      <xdr:colOff>1707000</xdr:colOff>
      <xdr:row>1</xdr:row>
      <xdr:rowOff>108075</xdr:rowOff>
    </xdr:from>
    <xdr:to>
      <xdr:col>6</xdr:col>
      <xdr:colOff>2121000</xdr:colOff>
      <xdr:row>1</xdr:row>
      <xdr:rowOff>378075</xdr:rowOff>
    </xdr:to>
    <xdr:sp macro="" textlink="">
      <xdr:nvSpPr>
        <xdr:cNvPr id="64" name="Rectangle: Rounded Corners 63">
          <a:hlinkClick xmlns:r="http://schemas.openxmlformats.org/officeDocument/2006/relationships" r:id="rId28"/>
          <a:extLst>
            <a:ext uri="{FF2B5EF4-FFF2-40B4-BE49-F238E27FC236}">
              <a16:creationId xmlns:a16="http://schemas.microsoft.com/office/drawing/2014/main" id="{B6509609-B870-4862-8E8A-EF565320C555}"/>
            </a:ext>
          </a:extLst>
        </xdr:cNvPr>
        <xdr:cNvSpPr/>
      </xdr:nvSpPr>
      <xdr:spPr>
        <a:xfrm>
          <a:off x="16880325"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3.26</a:t>
          </a:r>
        </a:p>
      </xdr:txBody>
    </xdr:sp>
    <xdr:clientData fPrintsWithSheet="0"/>
  </xdr:twoCellAnchor>
  <xdr:twoCellAnchor>
    <xdr:from>
      <xdr:col>6</xdr:col>
      <xdr:colOff>2142165</xdr:colOff>
      <xdr:row>1</xdr:row>
      <xdr:rowOff>108075</xdr:rowOff>
    </xdr:from>
    <xdr:to>
      <xdr:col>6</xdr:col>
      <xdr:colOff>2556165</xdr:colOff>
      <xdr:row>1</xdr:row>
      <xdr:rowOff>378075</xdr:rowOff>
    </xdr:to>
    <xdr:sp macro="" textlink="">
      <xdr:nvSpPr>
        <xdr:cNvPr id="65" name="Rectangle: Rounded Corners 64">
          <a:hlinkClick xmlns:r="http://schemas.openxmlformats.org/officeDocument/2006/relationships" r:id="rId29"/>
          <a:extLst>
            <a:ext uri="{FF2B5EF4-FFF2-40B4-BE49-F238E27FC236}">
              <a16:creationId xmlns:a16="http://schemas.microsoft.com/office/drawing/2014/main" id="{AFF87A6E-E2CD-4BBC-9A25-464D8D926492}"/>
            </a:ext>
          </a:extLst>
        </xdr:cNvPr>
        <xdr:cNvSpPr/>
      </xdr:nvSpPr>
      <xdr:spPr>
        <a:xfrm>
          <a:off x="17315490"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3.27</a:t>
          </a:r>
        </a:p>
      </xdr:txBody>
    </xdr:sp>
    <xdr:clientData fPrintsWithSheet="0"/>
  </xdr:twoCellAnchor>
  <xdr:twoCellAnchor>
    <xdr:from>
      <xdr:col>6</xdr:col>
      <xdr:colOff>2577330</xdr:colOff>
      <xdr:row>1</xdr:row>
      <xdr:rowOff>108075</xdr:rowOff>
    </xdr:from>
    <xdr:to>
      <xdr:col>6</xdr:col>
      <xdr:colOff>2991330</xdr:colOff>
      <xdr:row>1</xdr:row>
      <xdr:rowOff>378075</xdr:rowOff>
    </xdr:to>
    <xdr:sp macro="" textlink="">
      <xdr:nvSpPr>
        <xdr:cNvPr id="66" name="Rectangle: Rounded Corners 65">
          <a:hlinkClick xmlns:r="http://schemas.openxmlformats.org/officeDocument/2006/relationships" r:id="rId30"/>
          <a:extLst>
            <a:ext uri="{FF2B5EF4-FFF2-40B4-BE49-F238E27FC236}">
              <a16:creationId xmlns:a16="http://schemas.microsoft.com/office/drawing/2014/main" id="{5BB16BC3-2424-4868-9ED2-E15F5A4956DB}"/>
            </a:ext>
          </a:extLst>
        </xdr:cNvPr>
        <xdr:cNvSpPr/>
      </xdr:nvSpPr>
      <xdr:spPr>
        <a:xfrm>
          <a:off x="17750655"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3.28</a:t>
          </a:r>
        </a:p>
      </xdr:txBody>
    </xdr:sp>
    <xdr:clientData fPrintsWithSheet="0"/>
  </xdr:twoCellAnchor>
  <xdr:twoCellAnchor>
    <xdr:from>
      <xdr:col>6</xdr:col>
      <xdr:colOff>3012495</xdr:colOff>
      <xdr:row>1</xdr:row>
      <xdr:rowOff>108075</xdr:rowOff>
    </xdr:from>
    <xdr:to>
      <xdr:col>6</xdr:col>
      <xdr:colOff>3426495</xdr:colOff>
      <xdr:row>1</xdr:row>
      <xdr:rowOff>378075</xdr:rowOff>
    </xdr:to>
    <xdr:sp macro="" textlink="">
      <xdr:nvSpPr>
        <xdr:cNvPr id="67" name="Rectangle: Rounded Corners 66">
          <a:hlinkClick xmlns:r="http://schemas.openxmlformats.org/officeDocument/2006/relationships" r:id="rId31"/>
          <a:extLst>
            <a:ext uri="{FF2B5EF4-FFF2-40B4-BE49-F238E27FC236}">
              <a16:creationId xmlns:a16="http://schemas.microsoft.com/office/drawing/2014/main" id="{A1CDB88B-3767-4910-82C6-CF53DE5FE464}"/>
            </a:ext>
          </a:extLst>
        </xdr:cNvPr>
        <xdr:cNvSpPr/>
      </xdr:nvSpPr>
      <xdr:spPr>
        <a:xfrm>
          <a:off x="18185820"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3.29</a:t>
          </a:r>
        </a:p>
      </xdr:txBody>
    </xdr:sp>
    <xdr:clientData fPrintsWithSheet="0"/>
  </xdr:twoCellAnchor>
  <xdr:twoCellAnchor>
    <xdr:from>
      <xdr:col>6</xdr:col>
      <xdr:colOff>3447660</xdr:colOff>
      <xdr:row>1</xdr:row>
      <xdr:rowOff>108075</xdr:rowOff>
    </xdr:from>
    <xdr:to>
      <xdr:col>6</xdr:col>
      <xdr:colOff>3861660</xdr:colOff>
      <xdr:row>1</xdr:row>
      <xdr:rowOff>378075</xdr:rowOff>
    </xdr:to>
    <xdr:sp macro="" textlink="">
      <xdr:nvSpPr>
        <xdr:cNvPr id="68" name="Rectangle: Rounded Corners 67">
          <a:hlinkClick xmlns:r="http://schemas.openxmlformats.org/officeDocument/2006/relationships" r:id="rId32"/>
          <a:extLst>
            <a:ext uri="{FF2B5EF4-FFF2-40B4-BE49-F238E27FC236}">
              <a16:creationId xmlns:a16="http://schemas.microsoft.com/office/drawing/2014/main" id="{AEE66920-D5B0-431F-A566-F264BA7CA9DE}"/>
            </a:ext>
          </a:extLst>
        </xdr:cNvPr>
        <xdr:cNvSpPr/>
      </xdr:nvSpPr>
      <xdr:spPr>
        <a:xfrm>
          <a:off x="18620985"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3.30</a:t>
          </a:r>
        </a:p>
      </xdr:txBody>
    </xdr:sp>
    <xdr:clientData fPrintsWithSheet="0"/>
  </xdr:twoCellAnchor>
  <xdr:twoCellAnchor>
    <xdr:from>
      <xdr:col>6</xdr:col>
      <xdr:colOff>3882825</xdr:colOff>
      <xdr:row>1</xdr:row>
      <xdr:rowOff>108075</xdr:rowOff>
    </xdr:from>
    <xdr:to>
      <xdr:col>6</xdr:col>
      <xdr:colOff>4296825</xdr:colOff>
      <xdr:row>1</xdr:row>
      <xdr:rowOff>378075</xdr:rowOff>
    </xdr:to>
    <xdr:sp macro="" textlink="">
      <xdr:nvSpPr>
        <xdr:cNvPr id="69" name="Rectangle: Rounded Corners 68">
          <a:hlinkClick xmlns:r="http://schemas.openxmlformats.org/officeDocument/2006/relationships" r:id="rId33"/>
          <a:extLst>
            <a:ext uri="{FF2B5EF4-FFF2-40B4-BE49-F238E27FC236}">
              <a16:creationId xmlns:a16="http://schemas.microsoft.com/office/drawing/2014/main" id="{66ACFC28-0EE6-4D35-B93D-FA47E55A7673}"/>
            </a:ext>
          </a:extLst>
        </xdr:cNvPr>
        <xdr:cNvSpPr/>
      </xdr:nvSpPr>
      <xdr:spPr>
        <a:xfrm>
          <a:off x="19056150"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3.31</a:t>
          </a:r>
        </a:p>
      </xdr:txBody>
    </xdr:sp>
    <xdr:clientData fPrintsWithSheet="0"/>
  </xdr:twoCellAnchor>
  <xdr:twoCellAnchor>
    <xdr:from>
      <xdr:col>6</xdr:col>
      <xdr:colOff>4317985</xdr:colOff>
      <xdr:row>1</xdr:row>
      <xdr:rowOff>108075</xdr:rowOff>
    </xdr:from>
    <xdr:to>
      <xdr:col>6</xdr:col>
      <xdr:colOff>4731985</xdr:colOff>
      <xdr:row>1</xdr:row>
      <xdr:rowOff>378075</xdr:rowOff>
    </xdr:to>
    <xdr:sp macro="" textlink="">
      <xdr:nvSpPr>
        <xdr:cNvPr id="70" name="Rectangle: Rounded Corners 69">
          <a:hlinkClick xmlns:r="http://schemas.openxmlformats.org/officeDocument/2006/relationships" r:id="rId34"/>
          <a:extLst>
            <a:ext uri="{FF2B5EF4-FFF2-40B4-BE49-F238E27FC236}">
              <a16:creationId xmlns:a16="http://schemas.microsoft.com/office/drawing/2014/main" id="{505935C5-F438-4E5D-97D8-D93C272C1F8A}"/>
            </a:ext>
          </a:extLst>
        </xdr:cNvPr>
        <xdr:cNvSpPr/>
      </xdr:nvSpPr>
      <xdr:spPr>
        <a:xfrm>
          <a:off x="19491310" y="298575"/>
          <a:ext cx="414000" cy="270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n-AU" sz="800"/>
            <a:t>3.32</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15</xdr:col>
      <xdr:colOff>219075</xdr:colOff>
      <xdr:row>0</xdr:row>
      <xdr:rowOff>23812</xdr:rowOff>
    </xdr:from>
    <xdr:to>
      <xdr:col>15</xdr:col>
      <xdr:colOff>1479075</xdr:colOff>
      <xdr:row>2</xdr:row>
      <xdr:rowOff>110812</xdr:rowOff>
    </xdr:to>
    <xdr:sp macro="" textlink="">
      <xdr:nvSpPr>
        <xdr:cNvPr id="2" name="Rectangle: Rounded Corners 1">
          <a:hlinkClick xmlns:r="http://schemas.openxmlformats.org/officeDocument/2006/relationships" r:id="rId1"/>
          <a:extLst>
            <a:ext uri="{FF2B5EF4-FFF2-40B4-BE49-F238E27FC236}">
              <a16:creationId xmlns:a16="http://schemas.microsoft.com/office/drawing/2014/main" id="{711F0754-39EA-43D3-9322-206FC122B28C}"/>
            </a:ext>
          </a:extLst>
        </xdr:cNvPr>
        <xdr:cNvSpPr/>
      </xdr:nvSpPr>
      <xdr:spPr>
        <a:xfrm>
          <a:off x="5800725" y="23812"/>
          <a:ext cx="1260000" cy="468000"/>
        </a:xfrm>
        <a:prstGeom prst="roundRect">
          <a:avLst/>
        </a:prstGeom>
        <a:solidFill>
          <a:srgbClr val="0065A4"/>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100"/>
            <a:t>Clinical</a:t>
          </a:r>
          <a:r>
            <a:rPr lang="en-AU" sz="1100" baseline="0"/>
            <a:t> Governance</a:t>
          </a:r>
          <a:endParaRPr lang="en-AU" sz="1100"/>
        </a:p>
      </xdr:txBody>
    </xdr:sp>
    <xdr:clientData fPrintsWithSheet="0"/>
  </xdr:twoCellAnchor>
  <xdr:twoCellAnchor editAs="absolute">
    <xdr:from>
      <xdr:col>15</xdr:col>
      <xdr:colOff>1609725</xdr:colOff>
      <xdr:row>0</xdr:row>
      <xdr:rowOff>23812</xdr:rowOff>
    </xdr:from>
    <xdr:to>
      <xdr:col>15</xdr:col>
      <xdr:colOff>2869725</xdr:colOff>
      <xdr:row>2</xdr:row>
      <xdr:rowOff>110812</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BFFC4CE8-F7EB-4DAF-8EF1-57C7CA201D9A}"/>
            </a:ext>
          </a:extLst>
        </xdr:cNvPr>
        <xdr:cNvSpPr/>
      </xdr:nvSpPr>
      <xdr:spPr>
        <a:xfrm>
          <a:off x="7191375" y="23812"/>
          <a:ext cx="1260000" cy="468000"/>
        </a:xfrm>
        <a:prstGeom prst="roundRect">
          <a:avLst/>
        </a:prstGeom>
        <a:solidFill>
          <a:srgbClr val="00B5CC"/>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100"/>
            <a:t>Partnering with Consumers</a:t>
          </a:r>
        </a:p>
      </xdr:txBody>
    </xdr:sp>
    <xdr:clientData fPrintsWithSheet="0"/>
  </xdr:twoCellAnchor>
  <xdr:twoCellAnchor editAs="absolute">
    <xdr:from>
      <xdr:col>15</xdr:col>
      <xdr:colOff>3000375</xdr:colOff>
      <xdr:row>0</xdr:row>
      <xdr:rowOff>23812</xdr:rowOff>
    </xdr:from>
    <xdr:to>
      <xdr:col>17</xdr:col>
      <xdr:colOff>583725</xdr:colOff>
      <xdr:row>2</xdr:row>
      <xdr:rowOff>110812</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9E36A84D-66E5-42D1-8735-F80EAD5AD2C4}"/>
            </a:ext>
          </a:extLst>
        </xdr:cNvPr>
        <xdr:cNvSpPr/>
      </xdr:nvSpPr>
      <xdr:spPr>
        <a:xfrm>
          <a:off x="8582025" y="23812"/>
          <a:ext cx="1260000" cy="468000"/>
        </a:xfrm>
        <a:prstGeom prst="roundRect">
          <a:avLst/>
        </a:prstGeom>
        <a:solidFill>
          <a:srgbClr val="006D7D"/>
        </a:solidFill>
      </xdr:spPr>
      <xdr:style>
        <a:lnRef idx="0">
          <a:schemeClr val="accent1"/>
        </a:lnRef>
        <a:fillRef idx="3">
          <a:schemeClr val="accent1"/>
        </a:fillRef>
        <a:effectRef idx="3">
          <a:schemeClr val="accent1"/>
        </a:effectRef>
        <a:fontRef idx="minor">
          <a:schemeClr val="lt1"/>
        </a:fontRef>
      </xdr:style>
      <xdr:txBody>
        <a:bodyPr vertOverflow="clip" horzOverflow="clip" rtlCol="0" anchor="ctr" anchorCtr="0"/>
        <a:lstStyle/>
        <a:p>
          <a:pPr algn="ctr"/>
          <a:r>
            <a:rPr lang="en-AU" sz="1100"/>
            <a:t>Clinical Safety</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A21F9-3EDC-4D5F-9982-FA96FA2BEB58}">
  <sheetPr>
    <pageSetUpPr fitToPage="1"/>
  </sheetPr>
  <dimension ref="A1:C45"/>
  <sheetViews>
    <sheetView showGridLines="0" tabSelected="1" zoomScale="120" zoomScaleNormal="120" workbookViewId="0"/>
  </sheetViews>
  <sheetFormatPr defaultColWidth="0" defaultRowHeight="12.75" zeroHeight="1"/>
  <cols>
    <col min="1" max="1" width="1.7109375" customWidth="1"/>
    <col min="2" max="2" width="100.7109375" customWidth="1"/>
    <col min="3" max="3" width="1.7109375" customWidth="1"/>
    <col min="4" max="16384" width="9.140625" hidden="1"/>
  </cols>
  <sheetData>
    <row r="1" spans="2:2"/>
    <row r="2" spans="2:2"/>
    <row r="3" spans="2:2"/>
    <row r="4" spans="2:2"/>
    <row r="5" spans="2:2"/>
    <row r="6" spans="2:2"/>
    <row r="7" spans="2:2"/>
    <row r="8" spans="2:2" ht="46.5">
      <c r="B8" s="152" t="s">
        <v>590</v>
      </c>
    </row>
    <row r="9" spans="2:2"/>
    <row r="10" spans="2:2" ht="153">
      <c r="B10" s="144" t="s">
        <v>591</v>
      </c>
    </row>
    <row r="11" spans="2:2"/>
    <row r="12" spans="2:2" ht="15" customHeight="1">
      <c r="B12" s="144" t="s">
        <v>598</v>
      </c>
    </row>
    <row r="13" spans="2:2" ht="15" customHeight="1">
      <c r="B13" s="145" t="s">
        <v>512</v>
      </c>
    </row>
    <row r="14" spans="2:2" ht="15" customHeight="1">
      <c r="B14" s="146" t="s">
        <v>513</v>
      </c>
    </row>
    <row r="15" spans="2:2" ht="15" customHeight="1">
      <c r="B15" s="146" t="s">
        <v>514</v>
      </c>
    </row>
    <row r="16" spans="2:2" ht="15" customHeight="1">
      <c r="B16" s="146" t="s">
        <v>515</v>
      </c>
    </row>
    <row r="17" spans="2:2" ht="15" customHeight="1">
      <c r="B17" s="146" t="s">
        <v>516</v>
      </c>
    </row>
    <row r="18" spans="2:2" ht="15" customHeight="1">
      <c r="B18" s="146" t="s">
        <v>517</v>
      </c>
    </row>
    <row r="19" spans="2:2" ht="15" customHeight="1">
      <c r="B19" s="146" t="s">
        <v>518</v>
      </c>
    </row>
    <row r="20" spans="2:2" ht="15" customHeight="1">
      <c r="B20" s="146" t="s">
        <v>519</v>
      </c>
    </row>
    <row r="21" spans="2:2" ht="15" customHeight="1">
      <c r="B21" s="146" t="s">
        <v>520</v>
      </c>
    </row>
    <row r="22" spans="2:2" ht="12.75" customHeight="1">
      <c r="B22" s="146" t="s">
        <v>521</v>
      </c>
    </row>
    <row r="23" spans="2:2"/>
    <row r="24" spans="2:2">
      <c r="B24" t="s">
        <v>522</v>
      </c>
    </row>
    <row r="25" spans="2:2"/>
    <row r="26" spans="2:2"/>
    <row r="27" spans="2:2"/>
    <row r="28" spans="2:2"/>
    <row r="29" spans="2:2" ht="15" customHeight="1">
      <c r="B29" s="1" t="s">
        <v>524</v>
      </c>
    </row>
    <row r="30" spans="2:2" ht="38.25">
      <c r="B30" s="144" t="s">
        <v>523</v>
      </c>
    </row>
    <row r="31" spans="2:2"/>
    <row r="32" spans="2:2" ht="102">
      <c r="B32" s="144" t="s">
        <v>593</v>
      </c>
    </row>
    <row r="33" spans="2:2"/>
    <row r="34" spans="2:2" ht="229.5">
      <c r="B34" s="148" t="s">
        <v>594</v>
      </c>
    </row>
    <row r="35" spans="2:2" ht="76.5">
      <c r="B35" s="148" t="s">
        <v>525</v>
      </c>
    </row>
    <row r="36" spans="2:2" ht="267.75">
      <c r="B36" s="147" t="s">
        <v>595</v>
      </c>
    </row>
    <row r="37" spans="2:2"/>
    <row r="38" spans="2:2" ht="216.75">
      <c r="B38" s="147" t="s">
        <v>596</v>
      </c>
    </row>
    <row r="39" spans="2:2" ht="229.5">
      <c r="B39" s="148" t="s">
        <v>597</v>
      </c>
    </row>
    <row r="40" spans="2:2" ht="15" customHeight="1">
      <c r="B40" s="1" t="s">
        <v>526</v>
      </c>
    </row>
    <row r="41" spans="2:2" ht="267.75">
      <c r="B41" s="144" t="s">
        <v>599</v>
      </c>
    </row>
    <row r="42" spans="2:2"/>
    <row r="43" spans="2:2" ht="15" customHeight="1">
      <c r="B43" s="1" t="s">
        <v>527</v>
      </c>
    </row>
    <row r="44" spans="2:2" ht="191.25">
      <c r="B44" s="147" t="s">
        <v>528</v>
      </c>
    </row>
    <row r="45" spans="2:2"/>
  </sheetData>
  <hyperlinks>
    <hyperlink ref="B14" location="Governance!A1" display="Governance: Clinical Governance Standard worksheet" xr:uid="{DEB83DC0-2A9C-4B96-9D2B-ADFE29DEC0A0}"/>
    <hyperlink ref="B15" location="'Governance-EL'!A1" display="Governance-EL: Evidence list worksheet for the Clinical Governance Standard" xr:uid="{EA1D5E38-7A6B-4F4D-9DE4-35A243F4B137}"/>
    <hyperlink ref="B16" location="'Governance-TL'!A1" display="Governance-TL: Task list worksheet for the Clinical Governance Standard" xr:uid="{145B9CA2-4F59-4FBC-B1F3-9CF54A94FA8F}"/>
    <hyperlink ref="B17" location="Partnering!A1" display="Partnering: Partnering with Consumers Standard worksheet" xr:uid="{E355A2EA-DE24-4D90-8315-FD7ADA3F577B}"/>
    <hyperlink ref="B18" location="'Partnering-EL'!A1" display="Partnering-EL: Evidence list worksheet for the Partnering with Consumers Standard" xr:uid="{292562D8-5F37-4028-8F48-F1157B7CA6E4}"/>
    <hyperlink ref="B19" location="'Partnering-TL'!A1" display="Partnering-TL: Task list worksheet for the Partnering with Consumers Standard" xr:uid="{1C62A5F6-FB20-4CF1-84ED-A792327F05A1}"/>
    <hyperlink ref="B20" location="'Clinical safety'!A1" display="Clinical Safety: Clinical Safety Standard worksheet" xr:uid="{9F8EF00C-981B-471E-B74F-0EF8895C8796}"/>
    <hyperlink ref="B21" location="'Clinical safety-EL'!A1" display="Clinical Safety-EL: Evidence list worksheet for the Clinical Safety Standard" xr:uid="{F9C4D8C0-2050-4C1D-ADAD-84DBA290B2D8}"/>
    <hyperlink ref="B22" location="'Clinical safety-TL'!A1" display="Clinical Safety-TL: Task list worksheet for the Clinical Safety Standard" xr:uid="{E7C5F719-BF36-4504-9C98-3312CB0B7569}"/>
  </hyperlinks>
  <pageMargins left="0.23622047244094491" right="0.23622047244094491" top="0.23622047244094491" bottom="0.23622047244094491" header="0.31496062992125984" footer="0.31496062992125984"/>
  <pageSetup paperSize="9"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5731D-88F1-40E9-B82D-5562413BA9D1}">
  <sheetPr>
    <pageSetUpPr fitToPage="1"/>
  </sheetPr>
  <dimension ref="A1:G197"/>
  <sheetViews>
    <sheetView showGridLines="0" workbookViewId="0">
      <pane ySplit="5" topLeftCell="A6" activePane="bottomLeft" state="frozen"/>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4.7109375" customWidth="1"/>
    <col min="6" max="6" width="11.85546875" bestFit="1" customWidth="1"/>
    <col min="7" max="7" width="1.7109375" customWidth="1"/>
    <col min="8" max="16384" width="9.140625" hidden="1"/>
  </cols>
  <sheetData>
    <row r="1" spans="2:6">
      <c r="B1" s="1" t="s">
        <v>62</v>
      </c>
    </row>
    <row r="3" spans="2:6" ht="24.95" customHeight="1">
      <c r="B3" s="2" t="s">
        <v>89</v>
      </c>
    </row>
    <row r="5" spans="2:6" ht="25.5">
      <c r="B5" s="47" t="s">
        <v>1</v>
      </c>
      <c r="C5" s="34" t="s">
        <v>6</v>
      </c>
      <c r="D5" s="43" t="s">
        <v>7</v>
      </c>
      <c r="E5" s="57" t="s">
        <v>8</v>
      </c>
      <c r="F5" s="37" t="s">
        <v>9</v>
      </c>
    </row>
    <row r="6" spans="2:6" ht="20.100000000000001" customHeight="1">
      <c r="B6" s="58" t="s">
        <v>90</v>
      </c>
      <c r="C6" s="62"/>
      <c r="D6" s="63"/>
      <c r="E6" s="67"/>
      <c r="F6" s="64"/>
    </row>
    <row r="7" spans="2:6" ht="20.100000000000001" customHeight="1">
      <c r="B7" s="14" t="s">
        <v>72</v>
      </c>
      <c r="C7" s="24"/>
      <c r="D7" s="25"/>
      <c r="E7" s="68"/>
      <c r="F7" s="39"/>
    </row>
    <row r="8" spans="2:6">
      <c r="B8" s="77">
        <v>3.01</v>
      </c>
      <c r="C8" s="26" t="s">
        <v>63</v>
      </c>
      <c r="D8" s="23"/>
      <c r="E8" s="70"/>
      <c r="F8" s="40"/>
    </row>
    <row r="9" spans="2:6">
      <c r="B9" s="10"/>
      <c r="C9" s="26" t="s">
        <v>64</v>
      </c>
      <c r="D9" s="23"/>
      <c r="E9" s="70"/>
      <c r="F9" s="40"/>
    </row>
    <row r="10" spans="2:6">
      <c r="B10" s="10"/>
      <c r="C10" s="26" t="s">
        <v>65</v>
      </c>
      <c r="D10" s="23"/>
      <c r="E10" s="70"/>
      <c r="F10" s="40"/>
    </row>
    <row r="11" spans="2:6">
      <c r="B11" s="10"/>
      <c r="C11" s="26" t="s">
        <v>66</v>
      </c>
      <c r="D11" s="23"/>
      <c r="E11" s="70"/>
      <c r="F11" s="40"/>
    </row>
    <row r="12" spans="2:6">
      <c r="B12" s="10"/>
      <c r="C12" s="26" t="s">
        <v>67</v>
      </c>
      <c r="D12" s="23"/>
      <c r="E12" s="70"/>
      <c r="F12" s="40"/>
    </row>
    <row r="13" spans="2:6" ht="20.100000000000001" customHeight="1">
      <c r="B13" s="14" t="s">
        <v>91</v>
      </c>
      <c r="C13" s="25"/>
      <c r="D13" s="25"/>
      <c r="E13" s="22"/>
      <c r="F13" s="69"/>
    </row>
    <row r="14" spans="2:6">
      <c r="B14" s="77">
        <v>3.02</v>
      </c>
      <c r="C14" s="26"/>
      <c r="D14" s="23"/>
      <c r="E14" s="70"/>
      <c r="F14" s="40"/>
    </row>
    <row r="15" spans="2:6">
      <c r="B15" s="10"/>
      <c r="C15" s="26"/>
      <c r="D15" s="23"/>
      <c r="E15" s="70"/>
      <c r="F15" s="40"/>
    </row>
    <row r="16" spans="2:6">
      <c r="B16" s="10"/>
      <c r="C16" s="26"/>
      <c r="D16" s="23"/>
      <c r="E16" s="70"/>
      <c r="F16" s="40"/>
    </row>
    <row r="17" spans="2:6">
      <c r="B17" s="10"/>
      <c r="C17" s="26"/>
      <c r="D17" s="23"/>
      <c r="E17" s="70"/>
      <c r="F17" s="40"/>
    </row>
    <row r="18" spans="2:6">
      <c r="B18" s="10"/>
      <c r="C18" s="26"/>
      <c r="D18" s="23"/>
      <c r="E18" s="70"/>
      <c r="F18" s="40"/>
    </row>
    <row r="19" spans="2:6" ht="20.100000000000001" customHeight="1">
      <c r="B19" s="14" t="s">
        <v>69</v>
      </c>
      <c r="C19" s="25"/>
      <c r="D19" s="25"/>
      <c r="E19" s="22"/>
      <c r="F19" s="69"/>
    </row>
    <row r="20" spans="2:6">
      <c r="B20" s="77">
        <v>3.03</v>
      </c>
      <c r="C20" s="26"/>
      <c r="D20" s="23"/>
      <c r="E20" s="70"/>
      <c r="F20" s="40"/>
    </row>
    <row r="21" spans="2:6">
      <c r="B21" s="10"/>
      <c r="C21" s="26"/>
      <c r="D21" s="23"/>
      <c r="E21" s="70"/>
      <c r="F21" s="40"/>
    </row>
    <row r="22" spans="2:6">
      <c r="B22" s="10"/>
      <c r="C22" s="26"/>
      <c r="D22" s="23"/>
      <c r="E22" s="70"/>
      <c r="F22" s="40"/>
    </row>
    <row r="23" spans="2:6">
      <c r="B23" s="10"/>
      <c r="C23" s="26"/>
      <c r="D23" s="23"/>
      <c r="E23" s="70"/>
      <c r="F23" s="40"/>
    </row>
    <row r="24" spans="2:6">
      <c r="B24" s="10"/>
      <c r="C24" s="26"/>
      <c r="D24" s="23"/>
      <c r="E24" s="70"/>
      <c r="F24" s="40"/>
    </row>
    <row r="25" spans="2:6" ht="20.100000000000001" customHeight="1">
      <c r="B25" s="58" t="s">
        <v>92</v>
      </c>
      <c r="C25" s="63"/>
      <c r="D25" s="63"/>
      <c r="E25" s="71"/>
      <c r="F25" s="66"/>
    </row>
    <row r="26" spans="2:6" ht="20.100000000000001" customHeight="1">
      <c r="B26" s="14" t="s">
        <v>93</v>
      </c>
      <c r="C26" s="25"/>
      <c r="D26" s="25"/>
      <c r="E26" s="22"/>
      <c r="F26" s="69"/>
    </row>
    <row r="27" spans="2:6">
      <c r="B27" s="77">
        <v>3.04</v>
      </c>
      <c r="C27" s="26"/>
      <c r="D27" s="23"/>
      <c r="E27" s="70"/>
      <c r="F27" s="40"/>
    </row>
    <row r="28" spans="2:6">
      <c r="B28" s="10"/>
      <c r="C28" s="26"/>
      <c r="D28" s="23"/>
      <c r="E28" s="70"/>
      <c r="F28" s="40"/>
    </row>
    <row r="29" spans="2:6">
      <c r="B29" s="10"/>
      <c r="C29" s="26"/>
      <c r="D29" s="23"/>
      <c r="E29" s="70"/>
      <c r="F29" s="40"/>
    </row>
    <row r="30" spans="2:6">
      <c r="B30" s="10"/>
      <c r="C30" s="26"/>
      <c r="D30" s="23"/>
      <c r="E30" s="70"/>
      <c r="F30" s="40"/>
    </row>
    <row r="31" spans="2:6">
      <c r="B31" s="10"/>
      <c r="C31" s="26"/>
      <c r="D31" s="23"/>
      <c r="E31" s="70"/>
      <c r="F31" s="40"/>
    </row>
    <row r="32" spans="2:6" ht="20.100000000000001" customHeight="1">
      <c r="B32" s="14" t="s">
        <v>94</v>
      </c>
      <c r="C32" s="25"/>
      <c r="D32" s="25"/>
      <c r="E32" s="22"/>
      <c r="F32" s="69"/>
    </row>
    <row r="33" spans="2:6">
      <c r="B33" s="77">
        <v>3.05</v>
      </c>
      <c r="C33" s="26"/>
      <c r="D33" s="23"/>
      <c r="E33" s="70"/>
      <c r="F33" s="40"/>
    </row>
    <row r="34" spans="2:6">
      <c r="B34" s="10"/>
      <c r="C34" s="26"/>
      <c r="D34" s="23"/>
      <c r="E34" s="70"/>
      <c r="F34" s="40"/>
    </row>
    <row r="35" spans="2:6">
      <c r="B35" s="10"/>
      <c r="C35" s="26"/>
      <c r="D35" s="23"/>
      <c r="E35" s="70"/>
      <c r="F35" s="40"/>
    </row>
    <row r="36" spans="2:6">
      <c r="B36" s="10"/>
      <c r="C36" s="26"/>
      <c r="D36" s="23"/>
      <c r="E36" s="70"/>
      <c r="F36" s="40"/>
    </row>
    <row r="37" spans="2:6">
      <c r="B37" s="10"/>
      <c r="C37" s="26"/>
      <c r="D37" s="23"/>
      <c r="E37" s="70"/>
      <c r="F37" s="40"/>
    </row>
    <row r="38" spans="2:6" ht="20.100000000000001" customHeight="1">
      <c r="B38" s="14" t="s">
        <v>95</v>
      </c>
      <c r="C38" s="25"/>
      <c r="D38" s="25"/>
      <c r="E38" s="22"/>
      <c r="F38" s="69"/>
    </row>
    <row r="39" spans="2:6">
      <c r="B39" s="77">
        <v>3.06</v>
      </c>
      <c r="C39" s="26"/>
      <c r="D39" s="23"/>
      <c r="E39" s="70"/>
      <c r="F39" s="40"/>
    </row>
    <row r="40" spans="2:6">
      <c r="B40" s="10"/>
      <c r="C40" s="26"/>
      <c r="D40" s="23"/>
      <c r="E40" s="70"/>
      <c r="F40" s="40"/>
    </row>
    <row r="41" spans="2:6">
      <c r="B41" s="10"/>
      <c r="C41" s="26"/>
      <c r="D41" s="23"/>
      <c r="E41" s="70"/>
      <c r="F41" s="40"/>
    </row>
    <row r="42" spans="2:6">
      <c r="B42" s="10"/>
      <c r="C42" s="26"/>
      <c r="D42" s="23"/>
      <c r="E42" s="70"/>
      <c r="F42" s="40"/>
    </row>
    <row r="43" spans="2:6">
      <c r="B43" s="10"/>
      <c r="C43" s="26"/>
      <c r="D43" s="23"/>
      <c r="E43" s="70"/>
      <c r="F43" s="40"/>
    </row>
    <row r="44" spans="2:6" ht="20.100000000000001" customHeight="1">
      <c r="B44" s="14" t="s">
        <v>96</v>
      </c>
      <c r="C44" s="25"/>
      <c r="D44" s="25"/>
      <c r="E44" s="22"/>
      <c r="F44" s="69"/>
    </row>
    <row r="45" spans="2:6">
      <c r="B45" s="77">
        <v>3.07</v>
      </c>
      <c r="C45" s="26"/>
      <c r="D45" s="23"/>
      <c r="E45" s="70"/>
      <c r="F45" s="40"/>
    </row>
    <row r="46" spans="2:6">
      <c r="B46" s="10"/>
      <c r="C46" s="26"/>
      <c r="D46" s="23"/>
      <c r="E46" s="70"/>
      <c r="F46" s="40"/>
    </row>
    <row r="47" spans="2:6">
      <c r="B47" s="10"/>
      <c r="C47" s="26"/>
      <c r="D47" s="23"/>
      <c r="E47" s="70"/>
      <c r="F47" s="40"/>
    </row>
    <row r="48" spans="2:6">
      <c r="B48" s="10"/>
      <c r="C48" s="26"/>
      <c r="D48" s="23"/>
      <c r="E48" s="70"/>
      <c r="F48" s="40"/>
    </row>
    <row r="49" spans="2:6">
      <c r="B49" s="10"/>
      <c r="C49" s="26"/>
      <c r="D49" s="23"/>
      <c r="E49" s="70"/>
      <c r="F49" s="40"/>
    </row>
    <row r="50" spans="2:6" ht="20.100000000000001" customHeight="1">
      <c r="B50" s="14" t="s">
        <v>97</v>
      </c>
      <c r="C50" s="25"/>
      <c r="D50" s="25"/>
      <c r="E50" s="22"/>
      <c r="F50" s="69"/>
    </row>
    <row r="51" spans="2:6">
      <c r="B51" s="77">
        <v>3.08</v>
      </c>
      <c r="C51" s="26"/>
      <c r="D51" s="23"/>
      <c r="E51" s="70"/>
      <c r="F51" s="40"/>
    </row>
    <row r="52" spans="2:6">
      <c r="B52" s="10"/>
      <c r="C52" s="26"/>
      <c r="D52" s="23"/>
      <c r="E52" s="70"/>
      <c r="F52" s="40"/>
    </row>
    <row r="53" spans="2:6">
      <c r="B53" s="10"/>
      <c r="C53" s="26"/>
      <c r="D53" s="23"/>
      <c r="E53" s="70"/>
      <c r="F53" s="40"/>
    </row>
    <row r="54" spans="2:6">
      <c r="B54" s="10"/>
      <c r="C54" s="26"/>
      <c r="D54" s="23"/>
      <c r="E54" s="70"/>
      <c r="F54" s="40"/>
    </row>
    <row r="55" spans="2:6">
      <c r="B55" s="10"/>
      <c r="C55" s="26"/>
      <c r="D55" s="23"/>
      <c r="E55" s="70"/>
      <c r="F55" s="40"/>
    </row>
    <row r="56" spans="2:6" ht="20.100000000000001" customHeight="1">
      <c r="B56" s="14" t="s">
        <v>98</v>
      </c>
      <c r="C56" s="25"/>
      <c r="D56" s="25"/>
      <c r="E56" s="22"/>
      <c r="F56" s="69"/>
    </row>
    <row r="57" spans="2:6">
      <c r="B57" s="77">
        <v>3.09</v>
      </c>
      <c r="C57" s="26"/>
      <c r="D57" s="23"/>
      <c r="E57" s="70"/>
      <c r="F57" s="40"/>
    </row>
    <row r="58" spans="2:6">
      <c r="B58" s="10"/>
      <c r="C58" s="26"/>
      <c r="D58" s="23"/>
      <c r="E58" s="70"/>
      <c r="F58" s="40"/>
    </row>
    <row r="59" spans="2:6">
      <c r="B59" s="10"/>
      <c r="C59" s="26"/>
      <c r="D59" s="23"/>
      <c r="E59" s="70"/>
      <c r="F59" s="40"/>
    </row>
    <row r="60" spans="2:6">
      <c r="B60" s="10"/>
      <c r="C60" s="26"/>
      <c r="D60" s="23"/>
      <c r="E60" s="70"/>
      <c r="F60" s="40"/>
    </row>
    <row r="61" spans="2:6">
      <c r="B61" s="10"/>
      <c r="C61" s="26"/>
      <c r="D61" s="23"/>
      <c r="E61" s="70"/>
      <c r="F61" s="40"/>
    </row>
    <row r="62" spans="2:6">
      <c r="B62" s="77">
        <v>3.1</v>
      </c>
      <c r="C62" s="26"/>
      <c r="D62" s="23"/>
      <c r="E62" s="70"/>
      <c r="F62" s="40"/>
    </row>
    <row r="63" spans="2:6">
      <c r="B63" s="10"/>
      <c r="C63" s="26"/>
      <c r="D63" s="23"/>
      <c r="E63" s="70"/>
      <c r="F63" s="40"/>
    </row>
    <row r="64" spans="2:6">
      <c r="B64" s="10"/>
      <c r="C64" s="26"/>
      <c r="D64" s="23"/>
      <c r="E64" s="70"/>
      <c r="F64" s="40"/>
    </row>
    <row r="65" spans="2:6">
      <c r="B65" s="10"/>
      <c r="C65" s="26"/>
      <c r="D65" s="23"/>
      <c r="E65" s="70"/>
      <c r="F65" s="40"/>
    </row>
    <row r="66" spans="2:6">
      <c r="B66" s="10"/>
      <c r="C66" s="26"/>
      <c r="D66" s="23"/>
      <c r="E66" s="70"/>
      <c r="F66" s="40"/>
    </row>
    <row r="67" spans="2:6" ht="20.100000000000001" customHeight="1">
      <c r="B67" s="14" t="s">
        <v>99</v>
      </c>
      <c r="C67" s="25"/>
      <c r="D67" s="25"/>
      <c r="E67" s="22"/>
      <c r="F67" s="69"/>
    </row>
    <row r="68" spans="2:6">
      <c r="B68" s="77">
        <v>3.11</v>
      </c>
      <c r="C68" s="26"/>
      <c r="D68" s="23"/>
      <c r="E68" s="70"/>
      <c r="F68" s="40"/>
    </row>
    <row r="69" spans="2:6">
      <c r="B69" s="10"/>
      <c r="C69" s="26"/>
      <c r="D69" s="23"/>
      <c r="E69" s="70"/>
      <c r="F69" s="40"/>
    </row>
    <row r="70" spans="2:6">
      <c r="B70" s="10"/>
      <c r="C70" s="26"/>
      <c r="D70" s="23"/>
      <c r="E70" s="70"/>
      <c r="F70" s="40"/>
    </row>
    <row r="71" spans="2:6">
      <c r="B71" s="10"/>
      <c r="C71" s="26"/>
      <c r="D71" s="23"/>
      <c r="E71" s="70"/>
      <c r="F71" s="40"/>
    </row>
    <row r="72" spans="2:6">
      <c r="B72" s="10"/>
      <c r="C72" s="26"/>
      <c r="D72" s="23"/>
      <c r="E72" s="70"/>
      <c r="F72" s="40"/>
    </row>
    <row r="73" spans="2:6" ht="20.100000000000001" customHeight="1">
      <c r="B73" s="14" t="s">
        <v>100</v>
      </c>
      <c r="C73" s="25"/>
      <c r="D73" s="25"/>
      <c r="E73" s="22"/>
      <c r="F73" s="69"/>
    </row>
    <row r="74" spans="2:6">
      <c r="B74" s="77">
        <v>3.12</v>
      </c>
      <c r="C74" s="26"/>
      <c r="D74" s="23"/>
      <c r="E74" s="70"/>
      <c r="F74" s="40"/>
    </row>
    <row r="75" spans="2:6">
      <c r="B75" s="10"/>
      <c r="C75" s="26"/>
      <c r="D75" s="23"/>
      <c r="E75" s="70"/>
      <c r="F75" s="40"/>
    </row>
    <row r="76" spans="2:6">
      <c r="B76" s="10"/>
      <c r="C76" s="26"/>
      <c r="D76" s="23"/>
      <c r="E76" s="70"/>
      <c r="F76" s="40"/>
    </row>
    <row r="77" spans="2:6">
      <c r="B77" s="10"/>
      <c r="C77" s="26"/>
      <c r="D77" s="23"/>
      <c r="E77" s="70"/>
      <c r="F77" s="40"/>
    </row>
    <row r="78" spans="2:6">
      <c r="B78" s="10"/>
      <c r="C78" s="26"/>
      <c r="D78" s="23"/>
      <c r="E78" s="70"/>
      <c r="F78" s="40"/>
    </row>
    <row r="79" spans="2:6" ht="20.100000000000001" customHeight="1">
      <c r="B79" s="14" t="s">
        <v>101</v>
      </c>
      <c r="C79" s="25"/>
      <c r="D79" s="25"/>
      <c r="E79" s="22"/>
      <c r="F79" s="69"/>
    </row>
    <row r="80" spans="2:6">
      <c r="B80" s="77">
        <v>3.13</v>
      </c>
      <c r="C80" s="26"/>
      <c r="D80" s="23"/>
      <c r="E80" s="70"/>
      <c r="F80" s="40"/>
    </row>
    <row r="81" spans="2:6">
      <c r="B81" s="10"/>
      <c r="C81" s="26"/>
      <c r="D81" s="23"/>
      <c r="E81" s="70"/>
      <c r="F81" s="40"/>
    </row>
    <row r="82" spans="2:6">
      <c r="B82" s="10"/>
      <c r="C82" s="26"/>
      <c r="D82" s="23"/>
      <c r="E82" s="70"/>
      <c r="F82" s="40"/>
    </row>
    <row r="83" spans="2:6">
      <c r="B83" s="10"/>
      <c r="C83" s="26"/>
      <c r="D83" s="23"/>
      <c r="E83" s="70"/>
      <c r="F83" s="40"/>
    </row>
    <row r="84" spans="2:6">
      <c r="B84" s="10"/>
      <c r="C84" s="26"/>
      <c r="D84" s="23"/>
      <c r="E84" s="70"/>
      <c r="F84" s="40"/>
    </row>
    <row r="85" spans="2:6" ht="20.100000000000001" customHeight="1">
      <c r="B85" s="14" t="s">
        <v>102</v>
      </c>
      <c r="C85" s="25"/>
      <c r="D85" s="25"/>
      <c r="E85" s="22"/>
      <c r="F85" s="69"/>
    </row>
    <row r="86" spans="2:6">
      <c r="B86" s="77">
        <v>3.14</v>
      </c>
      <c r="C86" s="26"/>
      <c r="D86" s="23"/>
      <c r="E86" s="70"/>
      <c r="F86" s="40"/>
    </row>
    <row r="87" spans="2:6">
      <c r="B87" s="10"/>
      <c r="C87" s="26"/>
      <c r="D87" s="23"/>
      <c r="E87" s="70"/>
      <c r="F87" s="40"/>
    </row>
    <row r="88" spans="2:6">
      <c r="B88" s="10"/>
      <c r="C88" s="26"/>
      <c r="D88" s="23"/>
      <c r="E88" s="70"/>
      <c r="F88" s="40"/>
    </row>
    <row r="89" spans="2:6">
      <c r="B89" s="10"/>
      <c r="C89" s="26"/>
      <c r="D89" s="23"/>
      <c r="E89" s="70"/>
      <c r="F89" s="40"/>
    </row>
    <row r="90" spans="2:6">
      <c r="B90" s="10"/>
      <c r="C90" s="26"/>
      <c r="D90" s="23"/>
      <c r="E90" s="70"/>
      <c r="F90" s="40"/>
    </row>
    <row r="91" spans="2:6" ht="20.100000000000001" customHeight="1">
      <c r="B91" s="58" t="s">
        <v>103</v>
      </c>
      <c r="C91" s="63"/>
      <c r="D91" s="63"/>
      <c r="E91" s="71"/>
      <c r="F91" s="66"/>
    </row>
    <row r="92" spans="2:6" ht="20.100000000000001" customHeight="1">
      <c r="B92" s="14" t="s">
        <v>104</v>
      </c>
      <c r="C92" s="25"/>
      <c r="D92" s="25"/>
      <c r="E92" s="22"/>
      <c r="F92" s="69"/>
    </row>
    <row r="93" spans="2:6">
      <c r="B93" s="77">
        <v>3.15</v>
      </c>
      <c r="C93" s="26"/>
      <c r="D93" s="23"/>
      <c r="E93" s="70"/>
      <c r="F93" s="40"/>
    </row>
    <row r="94" spans="2:6">
      <c r="B94" s="10"/>
      <c r="C94" s="26"/>
      <c r="D94" s="23"/>
      <c r="E94" s="70"/>
      <c r="F94" s="40"/>
    </row>
    <row r="95" spans="2:6">
      <c r="B95" s="10"/>
      <c r="C95" s="26"/>
      <c r="D95" s="23"/>
      <c r="E95" s="70"/>
      <c r="F95" s="40"/>
    </row>
    <row r="96" spans="2:6">
      <c r="B96" s="10"/>
      <c r="C96" s="26"/>
      <c r="D96" s="23"/>
      <c r="E96" s="70"/>
      <c r="F96" s="40"/>
    </row>
    <row r="97" spans="2:6">
      <c r="B97" s="10"/>
      <c r="C97" s="26"/>
      <c r="D97" s="23"/>
      <c r="E97" s="70"/>
      <c r="F97" s="40"/>
    </row>
    <row r="98" spans="2:6">
      <c r="B98" s="77">
        <v>3.16</v>
      </c>
      <c r="C98" s="26"/>
      <c r="D98" s="23"/>
      <c r="E98" s="70"/>
      <c r="F98" s="40"/>
    </row>
    <row r="99" spans="2:6">
      <c r="B99" s="10"/>
      <c r="C99" s="26"/>
      <c r="D99" s="23"/>
      <c r="E99" s="70"/>
      <c r="F99" s="40"/>
    </row>
    <row r="100" spans="2:6">
      <c r="B100" s="10"/>
      <c r="C100" s="26"/>
      <c r="D100" s="23"/>
      <c r="E100" s="70"/>
      <c r="F100" s="40"/>
    </row>
    <row r="101" spans="2:6">
      <c r="B101" s="10"/>
      <c r="C101" s="26"/>
      <c r="D101" s="23"/>
      <c r="E101" s="70"/>
      <c r="F101" s="40"/>
    </row>
    <row r="102" spans="2:6">
      <c r="B102" s="10"/>
      <c r="C102" s="26"/>
      <c r="D102" s="23"/>
      <c r="E102" s="70"/>
      <c r="F102" s="40"/>
    </row>
    <row r="103" spans="2:6" ht="20.100000000000001" customHeight="1">
      <c r="B103" s="14" t="s">
        <v>105</v>
      </c>
      <c r="C103" s="25"/>
      <c r="D103" s="25"/>
      <c r="E103" s="22"/>
      <c r="F103" s="69"/>
    </row>
    <row r="104" spans="2:6">
      <c r="B104" s="77">
        <v>3.17</v>
      </c>
      <c r="C104" s="26"/>
      <c r="D104" s="23"/>
      <c r="E104" s="70"/>
      <c r="F104" s="40"/>
    </row>
    <row r="105" spans="2:6">
      <c r="B105" s="10"/>
      <c r="C105" s="26"/>
      <c r="D105" s="23"/>
      <c r="E105" s="70"/>
      <c r="F105" s="40"/>
    </row>
    <row r="106" spans="2:6">
      <c r="B106" s="10"/>
      <c r="C106" s="26"/>
      <c r="D106" s="23"/>
      <c r="E106" s="70"/>
      <c r="F106" s="40"/>
    </row>
    <row r="107" spans="2:6">
      <c r="B107" s="10"/>
      <c r="C107" s="26"/>
      <c r="D107" s="23"/>
      <c r="E107" s="70"/>
      <c r="F107" s="40"/>
    </row>
    <row r="108" spans="2:6">
      <c r="B108" s="10"/>
      <c r="C108" s="26"/>
      <c r="D108" s="23"/>
      <c r="E108" s="70"/>
      <c r="F108" s="40"/>
    </row>
    <row r="109" spans="2:6" ht="20.100000000000001" customHeight="1">
      <c r="B109" s="14" t="s">
        <v>106</v>
      </c>
      <c r="C109" s="25"/>
      <c r="D109" s="25"/>
      <c r="E109" s="22"/>
      <c r="F109" s="69"/>
    </row>
    <row r="110" spans="2:6">
      <c r="B110" s="77">
        <v>3.18</v>
      </c>
      <c r="C110" s="26"/>
      <c r="D110" s="23"/>
      <c r="E110" s="70"/>
      <c r="F110" s="40"/>
    </row>
    <row r="111" spans="2:6">
      <c r="B111" s="10"/>
      <c r="C111" s="26"/>
      <c r="D111" s="23"/>
      <c r="E111" s="70"/>
      <c r="F111" s="40"/>
    </row>
    <row r="112" spans="2:6">
      <c r="B112" s="10"/>
      <c r="C112" s="26"/>
      <c r="D112" s="23"/>
      <c r="E112" s="70"/>
      <c r="F112" s="40"/>
    </row>
    <row r="113" spans="2:6">
      <c r="B113" s="10"/>
      <c r="C113" s="26"/>
      <c r="D113" s="23"/>
      <c r="E113" s="70"/>
      <c r="F113" s="40"/>
    </row>
    <row r="114" spans="2:6">
      <c r="B114" s="10"/>
      <c r="C114" s="26"/>
      <c r="D114" s="23"/>
      <c r="E114" s="70"/>
      <c r="F114" s="40"/>
    </row>
    <row r="115" spans="2:6" ht="20.100000000000001" customHeight="1">
      <c r="B115" s="58" t="s">
        <v>107</v>
      </c>
      <c r="C115" s="63"/>
      <c r="D115" s="63"/>
      <c r="E115" s="71"/>
      <c r="F115" s="66"/>
    </row>
    <row r="116" spans="2:6" ht="20.100000000000001" customHeight="1">
      <c r="B116" s="14" t="s">
        <v>108</v>
      </c>
      <c r="C116" s="25"/>
      <c r="D116" s="25"/>
      <c r="E116" s="22"/>
      <c r="F116" s="69"/>
    </row>
    <row r="117" spans="2:6">
      <c r="B117" s="77">
        <v>3.19</v>
      </c>
      <c r="C117" s="26"/>
      <c r="D117" s="23"/>
      <c r="E117" s="70"/>
      <c r="F117" s="40"/>
    </row>
    <row r="118" spans="2:6">
      <c r="B118" s="10"/>
      <c r="C118" s="26"/>
      <c r="D118" s="23"/>
      <c r="E118" s="70"/>
      <c r="F118" s="40"/>
    </row>
    <row r="119" spans="2:6">
      <c r="B119" s="10"/>
      <c r="C119" s="26"/>
      <c r="D119" s="23"/>
      <c r="E119" s="70"/>
      <c r="F119" s="40"/>
    </row>
    <row r="120" spans="2:6">
      <c r="B120" s="10"/>
      <c r="C120" s="26"/>
      <c r="D120" s="23"/>
      <c r="E120" s="70"/>
      <c r="F120" s="40"/>
    </row>
    <row r="121" spans="2:6">
      <c r="B121" s="10"/>
      <c r="C121" s="26"/>
      <c r="D121" s="23"/>
      <c r="E121" s="70"/>
      <c r="F121" s="40"/>
    </row>
    <row r="122" spans="2:6" ht="20.100000000000001" customHeight="1">
      <c r="B122" s="14" t="s">
        <v>109</v>
      </c>
      <c r="C122" s="25"/>
      <c r="D122" s="25"/>
      <c r="E122" s="22"/>
      <c r="F122" s="69"/>
    </row>
    <row r="123" spans="2:6">
      <c r="B123" s="77">
        <v>3.2</v>
      </c>
      <c r="C123" s="26"/>
      <c r="D123" s="23"/>
      <c r="E123" s="70"/>
      <c r="F123" s="40"/>
    </row>
    <row r="124" spans="2:6">
      <c r="B124" s="10"/>
      <c r="C124" s="26"/>
      <c r="D124" s="23"/>
      <c r="E124" s="70"/>
      <c r="F124" s="40"/>
    </row>
    <row r="125" spans="2:6">
      <c r="B125" s="10"/>
      <c r="C125" s="26"/>
      <c r="D125" s="23"/>
      <c r="E125" s="70"/>
      <c r="F125" s="40"/>
    </row>
    <row r="126" spans="2:6">
      <c r="B126" s="10"/>
      <c r="C126" s="26"/>
      <c r="D126" s="23"/>
      <c r="E126" s="70"/>
      <c r="F126" s="40"/>
    </row>
    <row r="127" spans="2:6">
      <c r="B127" s="10"/>
      <c r="C127" s="26"/>
      <c r="D127" s="23"/>
      <c r="E127" s="70"/>
      <c r="F127" s="40"/>
    </row>
    <row r="128" spans="2:6" ht="20.100000000000001" customHeight="1">
      <c r="B128" s="14" t="s">
        <v>110</v>
      </c>
      <c r="C128" s="25"/>
      <c r="D128" s="25"/>
      <c r="E128" s="22"/>
      <c r="F128" s="69"/>
    </row>
    <row r="129" spans="2:6">
      <c r="B129" s="77">
        <v>3.21</v>
      </c>
      <c r="C129" s="26"/>
      <c r="D129" s="23"/>
      <c r="E129" s="70"/>
      <c r="F129" s="40"/>
    </row>
    <row r="130" spans="2:6">
      <c r="B130" s="10"/>
      <c r="C130" s="26"/>
      <c r="D130" s="23"/>
      <c r="E130" s="70"/>
      <c r="F130" s="40"/>
    </row>
    <row r="131" spans="2:6">
      <c r="B131" s="10"/>
      <c r="C131" s="26"/>
      <c r="D131" s="23"/>
      <c r="E131" s="70"/>
      <c r="F131" s="40"/>
    </row>
    <row r="132" spans="2:6">
      <c r="B132" s="10"/>
      <c r="C132" s="26"/>
      <c r="D132" s="23"/>
      <c r="E132" s="70"/>
      <c r="F132" s="40"/>
    </row>
    <row r="133" spans="2:6">
      <c r="B133" s="10"/>
      <c r="C133" s="26"/>
      <c r="D133" s="23"/>
      <c r="E133" s="70"/>
      <c r="F133" s="40"/>
    </row>
    <row r="134" spans="2:6">
      <c r="B134" s="77">
        <v>3.22</v>
      </c>
      <c r="C134" s="26"/>
      <c r="D134" s="23"/>
      <c r="E134" s="70"/>
      <c r="F134" s="40"/>
    </row>
    <row r="135" spans="2:6">
      <c r="B135" s="10"/>
      <c r="C135" s="26"/>
      <c r="D135" s="23"/>
      <c r="E135" s="70"/>
      <c r="F135" s="40"/>
    </row>
    <row r="136" spans="2:6">
      <c r="B136" s="10"/>
      <c r="C136" s="26"/>
      <c r="D136" s="23"/>
      <c r="E136" s="70"/>
      <c r="F136" s="40"/>
    </row>
    <row r="137" spans="2:6">
      <c r="B137" s="10"/>
      <c r="C137" s="26"/>
      <c r="D137" s="23"/>
      <c r="E137" s="70"/>
      <c r="F137" s="40"/>
    </row>
    <row r="138" spans="2:6">
      <c r="B138" s="10"/>
      <c r="C138" s="26"/>
      <c r="D138" s="23"/>
      <c r="E138" s="70"/>
      <c r="F138" s="40"/>
    </row>
    <row r="139" spans="2:6">
      <c r="B139" s="77">
        <v>3.23</v>
      </c>
      <c r="C139" s="26"/>
      <c r="D139" s="23"/>
      <c r="E139" s="70"/>
      <c r="F139" s="40"/>
    </row>
    <row r="140" spans="2:6">
      <c r="B140" s="10"/>
      <c r="C140" s="26"/>
      <c r="D140" s="23"/>
      <c r="E140" s="70"/>
      <c r="F140" s="40"/>
    </row>
    <row r="141" spans="2:6">
      <c r="B141" s="10"/>
      <c r="C141" s="26"/>
      <c r="D141" s="23"/>
      <c r="E141" s="70"/>
      <c r="F141" s="40"/>
    </row>
    <row r="142" spans="2:6">
      <c r="B142" s="10"/>
      <c r="C142" s="26"/>
      <c r="D142" s="23"/>
      <c r="E142" s="70"/>
      <c r="F142" s="40"/>
    </row>
    <row r="143" spans="2:6">
      <c r="B143" s="10"/>
      <c r="C143" s="26"/>
      <c r="D143" s="23"/>
      <c r="E143" s="70"/>
      <c r="F143" s="40"/>
    </row>
    <row r="144" spans="2:6" ht="20.100000000000001" customHeight="1">
      <c r="B144" s="14" t="s">
        <v>111</v>
      </c>
      <c r="C144" s="25"/>
      <c r="D144" s="25"/>
      <c r="E144" s="22"/>
      <c r="F144" s="69"/>
    </row>
    <row r="145" spans="2:6">
      <c r="B145" s="77">
        <v>3.24</v>
      </c>
      <c r="C145" s="26"/>
      <c r="D145" s="23"/>
      <c r="E145" s="70"/>
      <c r="F145" s="40"/>
    </row>
    <row r="146" spans="2:6">
      <c r="B146" s="10"/>
      <c r="C146" s="26"/>
      <c r="D146" s="23"/>
      <c r="E146" s="70"/>
      <c r="F146" s="40"/>
    </row>
    <row r="147" spans="2:6">
      <c r="B147" s="10"/>
      <c r="C147" s="26"/>
      <c r="D147" s="23"/>
      <c r="E147" s="70"/>
      <c r="F147" s="40"/>
    </row>
    <row r="148" spans="2:6">
      <c r="B148" s="10"/>
      <c r="C148" s="26"/>
      <c r="D148" s="23"/>
      <c r="E148" s="70"/>
      <c r="F148" s="40"/>
    </row>
    <row r="149" spans="2:6">
      <c r="B149" s="10"/>
      <c r="C149" s="26"/>
      <c r="D149" s="23"/>
      <c r="E149" s="70"/>
      <c r="F149" s="40"/>
    </row>
    <row r="150" spans="2:6" ht="20.100000000000001" customHeight="1">
      <c r="B150" s="58" t="s">
        <v>112</v>
      </c>
      <c r="C150" s="63"/>
      <c r="D150" s="63"/>
      <c r="E150" s="71"/>
      <c r="F150" s="66"/>
    </row>
    <row r="151" spans="2:6" ht="20.100000000000001" customHeight="1">
      <c r="B151" s="14" t="s">
        <v>113</v>
      </c>
      <c r="C151" s="25"/>
      <c r="D151" s="25"/>
      <c r="E151" s="22"/>
      <c r="F151" s="69"/>
    </row>
    <row r="152" spans="2:6">
      <c r="B152" s="77">
        <v>3.25</v>
      </c>
      <c r="C152" s="26"/>
      <c r="D152" s="23"/>
      <c r="E152" s="70"/>
      <c r="F152" s="40"/>
    </row>
    <row r="153" spans="2:6">
      <c r="B153" s="10"/>
      <c r="C153" s="26"/>
      <c r="D153" s="23"/>
      <c r="E153" s="70"/>
      <c r="F153" s="40"/>
    </row>
    <row r="154" spans="2:6">
      <c r="B154" s="10"/>
      <c r="C154" s="26"/>
      <c r="D154" s="23"/>
      <c r="E154" s="70"/>
      <c r="F154" s="40"/>
    </row>
    <row r="155" spans="2:6">
      <c r="B155" s="10"/>
      <c r="C155" s="26"/>
      <c r="D155" s="23"/>
      <c r="E155" s="70"/>
      <c r="F155" s="40"/>
    </row>
    <row r="156" spans="2:6">
      <c r="B156" s="10"/>
      <c r="C156" s="26"/>
      <c r="D156" s="23"/>
      <c r="E156" s="70"/>
      <c r="F156" s="40"/>
    </row>
    <row r="157" spans="2:6">
      <c r="B157" s="77">
        <v>3.26</v>
      </c>
      <c r="C157" s="26"/>
      <c r="D157" s="23"/>
      <c r="E157" s="70"/>
      <c r="F157" s="40"/>
    </row>
    <row r="158" spans="2:6">
      <c r="B158" s="10"/>
      <c r="C158" s="26"/>
      <c r="D158" s="23"/>
      <c r="E158" s="70"/>
      <c r="F158" s="40"/>
    </row>
    <row r="159" spans="2:6">
      <c r="B159" s="10"/>
      <c r="C159" s="26"/>
      <c r="D159" s="23"/>
      <c r="E159" s="70"/>
      <c r="F159" s="40"/>
    </row>
    <row r="160" spans="2:6">
      <c r="B160" s="10"/>
      <c r="C160" s="26"/>
      <c r="D160" s="23"/>
      <c r="E160" s="70"/>
      <c r="F160" s="40"/>
    </row>
    <row r="161" spans="2:6">
      <c r="B161" s="10"/>
      <c r="C161" s="26"/>
      <c r="D161" s="23"/>
      <c r="E161" s="70"/>
      <c r="F161" s="40"/>
    </row>
    <row r="162" spans="2:6" ht="20.100000000000001" customHeight="1">
      <c r="B162" s="14" t="s">
        <v>114</v>
      </c>
      <c r="C162" s="25"/>
      <c r="D162" s="25"/>
      <c r="E162" s="22"/>
      <c r="F162" s="69"/>
    </row>
    <row r="163" spans="2:6">
      <c r="B163" s="77">
        <v>3.27</v>
      </c>
      <c r="C163" s="26"/>
      <c r="D163" s="23"/>
      <c r="E163" s="70"/>
      <c r="F163" s="40"/>
    </row>
    <row r="164" spans="2:6">
      <c r="B164" s="10"/>
      <c r="C164" s="26"/>
      <c r="D164" s="23"/>
      <c r="E164" s="70"/>
      <c r="F164" s="40"/>
    </row>
    <row r="165" spans="2:6">
      <c r="B165" s="10"/>
      <c r="C165" s="26"/>
      <c r="D165" s="23"/>
      <c r="E165" s="70"/>
      <c r="F165" s="40"/>
    </row>
    <row r="166" spans="2:6">
      <c r="B166" s="10"/>
      <c r="C166" s="26"/>
      <c r="D166" s="23"/>
      <c r="E166" s="70"/>
      <c r="F166" s="40"/>
    </row>
    <row r="167" spans="2:6">
      <c r="B167" s="10"/>
      <c r="C167" s="26"/>
      <c r="D167" s="23"/>
      <c r="E167" s="70"/>
      <c r="F167" s="40"/>
    </row>
    <row r="168" spans="2:6" ht="20.100000000000001" customHeight="1">
      <c r="B168" s="14" t="s">
        <v>115</v>
      </c>
      <c r="C168" s="25"/>
      <c r="D168" s="25"/>
      <c r="E168" s="22"/>
      <c r="F168" s="69"/>
    </row>
    <row r="169" spans="2:6">
      <c r="B169" s="77">
        <v>3.28</v>
      </c>
      <c r="C169" s="26"/>
      <c r="D169" s="23"/>
      <c r="E169" s="70"/>
      <c r="F169" s="40"/>
    </row>
    <row r="170" spans="2:6">
      <c r="B170" s="10"/>
      <c r="C170" s="26"/>
      <c r="D170" s="23"/>
      <c r="E170" s="70"/>
      <c r="F170" s="40"/>
    </row>
    <row r="171" spans="2:6">
      <c r="B171" s="10"/>
      <c r="C171" s="26"/>
      <c r="D171" s="23"/>
      <c r="E171" s="70"/>
      <c r="F171" s="40"/>
    </row>
    <row r="172" spans="2:6">
      <c r="B172" s="10"/>
      <c r="C172" s="26"/>
      <c r="D172" s="23"/>
      <c r="E172" s="70"/>
      <c r="F172" s="40"/>
    </row>
    <row r="173" spans="2:6">
      <c r="B173" s="10"/>
      <c r="C173" s="26"/>
      <c r="D173" s="23"/>
      <c r="E173" s="70"/>
      <c r="F173" s="40"/>
    </row>
    <row r="174" spans="2:6" ht="20.100000000000001" customHeight="1">
      <c r="B174" s="14" t="s">
        <v>116</v>
      </c>
      <c r="C174" s="25"/>
      <c r="D174" s="25"/>
      <c r="E174" s="22"/>
      <c r="F174" s="69"/>
    </row>
    <row r="175" spans="2:6">
      <c r="B175" s="77">
        <v>3.29</v>
      </c>
      <c r="C175" s="26"/>
      <c r="D175" s="23"/>
      <c r="E175" s="70"/>
      <c r="F175" s="40"/>
    </row>
    <row r="176" spans="2:6">
      <c r="B176" s="10"/>
      <c r="C176" s="26"/>
      <c r="D176" s="23"/>
      <c r="E176" s="70"/>
      <c r="F176" s="40"/>
    </row>
    <row r="177" spans="2:6">
      <c r="B177" s="10"/>
      <c r="C177" s="26"/>
      <c r="D177" s="23"/>
      <c r="E177" s="70"/>
      <c r="F177" s="40"/>
    </row>
    <row r="178" spans="2:6">
      <c r="B178" s="10"/>
      <c r="C178" s="26"/>
      <c r="D178" s="23"/>
      <c r="E178" s="70"/>
      <c r="F178" s="40"/>
    </row>
    <row r="179" spans="2:6">
      <c r="B179" s="10"/>
      <c r="C179" s="26"/>
      <c r="D179" s="23"/>
      <c r="E179" s="70"/>
      <c r="F179" s="40"/>
    </row>
    <row r="180" spans="2:6">
      <c r="B180" s="77">
        <v>3.3</v>
      </c>
      <c r="C180" s="26"/>
      <c r="D180" s="23"/>
      <c r="E180" s="70"/>
      <c r="F180" s="40"/>
    </row>
    <row r="181" spans="2:6">
      <c r="B181" s="10"/>
      <c r="C181" s="26"/>
      <c r="D181" s="23"/>
      <c r="E181" s="70"/>
      <c r="F181" s="40"/>
    </row>
    <row r="182" spans="2:6">
      <c r="B182" s="10"/>
      <c r="C182" s="26"/>
      <c r="D182" s="23"/>
      <c r="E182" s="70"/>
      <c r="F182" s="40"/>
    </row>
    <row r="183" spans="2:6">
      <c r="B183" s="10"/>
      <c r="C183" s="26"/>
      <c r="D183" s="23"/>
      <c r="E183" s="70"/>
      <c r="F183" s="40"/>
    </row>
    <row r="184" spans="2:6">
      <c r="B184" s="10"/>
      <c r="C184" s="26"/>
      <c r="D184" s="23"/>
      <c r="E184" s="70"/>
      <c r="F184" s="40"/>
    </row>
    <row r="185" spans="2:6" ht="20.100000000000001" customHeight="1">
      <c r="B185" s="58" t="s">
        <v>117</v>
      </c>
      <c r="C185" s="63"/>
      <c r="D185" s="63"/>
      <c r="E185" s="71"/>
      <c r="F185" s="66"/>
    </row>
    <row r="186" spans="2:6" ht="20.100000000000001" customHeight="1">
      <c r="B186" s="14" t="s">
        <v>118</v>
      </c>
      <c r="C186" s="25"/>
      <c r="D186" s="25"/>
      <c r="E186" s="22"/>
      <c r="F186" s="69"/>
    </row>
    <row r="187" spans="2:6">
      <c r="B187" s="77">
        <v>3.31</v>
      </c>
      <c r="C187" s="26"/>
      <c r="D187" s="23"/>
      <c r="E187" s="70"/>
      <c r="F187" s="40"/>
    </row>
    <row r="188" spans="2:6">
      <c r="B188" s="10"/>
      <c r="C188" s="26"/>
      <c r="D188" s="23"/>
      <c r="E188" s="70"/>
      <c r="F188" s="40"/>
    </row>
    <row r="189" spans="2:6">
      <c r="B189" s="10"/>
      <c r="C189" s="26"/>
      <c r="D189" s="23"/>
      <c r="E189" s="70"/>
      <c r="F189" s="40"/>
    </row>
    <row r="190" spans="2:6">
      <c r="B190" s="10"/>
      <c r="C190" s="26"/>
      <c r="D190" s="23"/>
      <c r="E190" s="70"/>
      <c r="F190" s="40"/>
    </row>
    <row r="191" spans="2:6">
      <c r="B191" s="10"/>
      <c r="C191" s="26"/>
      <c r="D191" s="23"/>
      <c r="E191" s="70"/>
      <c r="F191" s="40"/>
    </row>
    <row r="192" spans="2:6" ht="20.100000000000001" customHeight="1">
      <c r="B192" s="14" t="s">
        <v>119</v>
      </c>
      <c r="C192" s="25"/>
      <c r="D192" s="25"/>
      <c r="E192" s="22"/>
      <c r="F192" s="69"/>
    </row>
    <row r="193" spans="2:6">
      <c r="B193" s="77">
        <v>3.32</v>
      </c>
      <c r="C193" s="26"/>
      <c r="D193" s="23"/>
      <c r="E193" s="70"/>
      <c r="F193" s="40"/>
    </row>
    <row r="194" spans="2:6">
      <c r="B194" s="10"/>
      <c r="C194" s="26"/>
      <c r="D194" s="23"/>
      <c r="E194" s="70"/>
      <c r="F194" s="40"/>
    </row>
    <row r="195" spans="2:6">
      <c r="B195" s="10"/>
      <c r="C195" s="26"/>
      <c r="D195" s="23"/>
      <c r="E195" s="70"/>
      <c r="F195" s="40"/>
    </row>
    <row r="196" spans="2:6">
      <c r="B196" s="10"/>
      <c r="C196" s="26"/>
      <c r="D196" s="23"/>
      <c r="E196" s="70"/>
      <c r="F196" s="40"/>
    </row>
    <row r="197" spans="2:6">
      <c r="B197" s="10"/>
      <c r="C197" s="26"/>
      <c r="D197" s="23"/>
      <c r="E197" s="70"/>
      <c r="F197" s="40"/>
    </row>
  </sheetData>
  <dataValidations count="1">
    <dataValidation type="list" allowBlank="1" showInputMessage="1" showErrorMessage="1" sqref="F175:F184 F8:F12 F187:F191 F14:F18 F20:F24 F33:F37 F39:F43 F45:F49 F51:F55 F57:F66 F68:F72 F74:F78 F80:F84 F86:F90 F93:F102 F104:F108 F110:F114 F117:F121 F123:F127 F129:F143 F145:F149 F152:F161 F163:F167 F169:F173 F27:F31 F193:F197" xr:uid="{2577A739-06F2-4718-8B78-580D7A536BAC}">
      <formula1>"High, Medium, Low"</formula1>
    </dataValidation>
  </dataValidations>
  <hyperlinks>
    <hyperlink ref="B8" location="A3.01" display="A3.01" xr:uid="{B435CCFB-55C4-48C8-AC88-BD31050FF960}"/>
    <hyperlink ref="B14" location="A3.02" display="A3.02" xr:uid="{755B4345-0DC8-4A6A-B943-788400827E60}"/>
    <hyperlink ref="B20" location="A3.03" display="A3.03" xr:uid="{865D61B3-7D47-4A4D-B048-69E9E5B9F1C2}"/>
    <hyperlink ref="B27" location="A3.04" display="A3.04" xr:uid="{4A8498E1-1C0B-4CBE-A526-8A3670ED2310}"/>
    <hyperlink ref="B33" location="A3.05" display="A3.05" xr:uid="{ACB717D5-6832-4C53-BC57-AC0E51E62066}"/>
    <hyperlink ref="B39" location="A3.06" display="A3.06" xr:uid="{605CCAB7-922D-41E5-BB7F-B4B37B699628}"/>
    <hyperlink ref="B45" location="A3.07" display="A3.07" xr:uid="{19DD8DDC-D231-40F2-AC7D-9AB1F0B4322E}"/>
    <hyperlink ref="B51" location="A3.08" display="A3.08" xr:uid="{3C1C2DFE-A348-4DC5-880C-6CB0F20653E4}"/>
    <hyperlink ref="B57" location="A3.09" display="A3.09" xr:uid="{A9D1C732-571B-4E33-814B-D22EC40B58F8}"/>
    <hyperlink ref="B62" location="A3.10" display="A3.10" xr:uid="{4DAFB191-989B-4DE2-A947-FFA9C888B938}"/>
    <hyperlink ref="B68" location="A3.11" display="A3.11" xr:uid="{EE628240-957A-413E-BA63-5F5F53A560F3}"/>
    <hyperlink ref="B74" location="A3.12" display="A3.12" xr:uid="{0B2EF564-8DEF-4BFC-BD17-F3CC42990F5B}"/>
    <hyperlink ref="B80" location="A3.13" display="A3.13" xr:uid="{B8076E0C-E98A-41F4-80F0-C660DA9582C3}"/>
    <hyperlink ref="B86" location="A3.14" display="A3.14" xr:uid="{230816B5-D8C8-41FD-9B91-F4F9E15B3080}"/>
    <hyperlink ref="B93" location="A3.15" display="A3.15" xr:uid="{13DC84BE-9B19-4906-9A49-B72E7113A940}"/>
    <hyperlink ref="B98" location="A3.16" display="A3.16" xr:uid="{EE9B2974-EA8E-461D-8659-396C17EE6A3C}"/>
    <hyperlink ref="B104" location="A3.17" display="A3.17" xr:uid="{95E58372-DFDF-4C61-AE1B-2A0D7DA640C6}"/>
    <hyperlink ref="B110" location="A3.18" display="A3.18" xr:uid="{1F7404A2-9E5E-4960-867E-6BC102B8B321}"/>
    <hyperlink ref="B117" location="A3.19" display="A3.19" xr:uid="{045BFEE9-728B-430F-B5B4-41AA5159799D}"/>
    <hyperlink ref="B123" location="A3.20" display="A3.20" xr:uid="{3E93F688-B3BB-4AEE-9E7C-525050E2B447}"/>
    <hyperlink ref="B129" location="A3.21" display="A3.21" xr:uid="{07AF72B9-443A-4689-8373-B9257DA0EC59}"/>
    <hyperlink ref="B134" location="A3.22" display="A3.22" xr:uid="{62F59B90-3526-4E80-A6AB-8884F89D8105}"/>
    <hyperlink ref="B139" location="A3.23" display="A3.23" xr:uid="{2C0E5740-1A11-4C13-A616-95EDF528EC08}"/>
    <hyperlink ref="B145" location="A3.24" display="A3.24" xr:uid="{268F418B-EAE6-4046-B002-12971D4BBF7D}"/>
    <hyperlink ref="B152" location="A3.25" display="A3.25" xr:uid="{99AC7A5D-E838-4778-B4FC-639C45FC7590}"/>
    <hyperlink ref="B157" location="A3.26" display="A3.26" xr:uid="{A9C20328-81F3-4C22-8F47-E5BD39360DCB}"/>
    <hyperlink ref="B163" location="A3.27" display="A3.27" xr:uid="{45BCEA05-E821-443F-ACE5-B3F109554029}"/>
    <hyperlink ref="B169" location="A3.28" display="A3.28" xr:uid="{8B69B01A-9811-4460-A095-A066F0E54BAA}"/>
    <hyperlink ref="B175" location="A3.29" display="A3.29" xr:uid="{7BC6341F-9327-4D33-9A64-CA24570C20B4}"/>
    <hyperlink ref="B180" location="A3.30" display="A3.30" xr:uid="{2E5EBA9B-7F0D-49D4-8332-46726BEA7435}"/>
    <hyperlink ref="B187" location="A3.31" display="A3.31" xr:uid="{93F34558-8743-4C64-8282-5E6D86F62873}"/>
    <hyperlink ref="B193" location="A3.32" display="A3.32" xr:uid="{BE9C094B-7BC7-4536-97F8-88C5243866B3}"/>
  </hyperlinks>
  <pageMargins left="0.23622047244094491" right="0.23622047244094491" top="0.74803149606299213" bottom="0.74803149606299213" header="0.31496062992125984" footer="0.31496062992125984"/>
  <pageSetup paperSize="9" scale="77" fitToHeight="0" orientation="portrait" r:id="rId1"/>
  <headerFooter>
    <oddFooter>&amp;R&amp;D |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4A113-3D7E-44E0-A1C3-DD0965C4541B}">
  <dimension ref="A1:G130"/>
  <sheetViews>
    <sheetView showGridLines="0" topLeftCell="A130" workbookViewId="0">
      <selection activeCell="F169" sqref="F169"/>
    </sheetView>
  </sheetViews>
  <sheetFormatPr defaultRowHeight="12.75"/>
  <cols>
    <col min="1" max="1" width="14" bestFit="1" customWidth="1"/>
    <col min="2" max="2" width="10" customWidth="1"/>
    <col min="3" max="3" width="44.7109375" bestFit="1" customWidth="1"/>
    <col min="4" max="4" width="10" customWidth="1"/>
    <col min="5" max="5" width="12.7109375" customWidth="1"/>
    <col min="6" max="6" width="10" customWidth="1"/>
    <col min="7" max="7" width="12.7109375" customWidth="1"/>
  </cols>
  <sheetData>
    <row r="1" spans="1:7">
      <c r="A1" t="s">
        <v>279</v>
      </c>
      <c r="B1" t="s">
        <v>280</v>
      </c>
      <c r="C1" s="81" t="s">
        <v>281</v>
      </c>
      <c r="D1" t="s">
        <v>282</v>
      </c>
      <c r="E1" t="s">
        <v>283</v>
      </c>
      <c r="F1" t="s">
        <v>284</v>
      </c>
      <c r="G1" t="s">
        <v>285</v>
      </c>
    </row>
    <row r="2" spans="1:7">
      <c r="C2" s="81" t="s">
        <v>286</v>
      </c>
    </row>
    <row r="3" spans="1:7">
      <c r="C3" s="81" t="s">
        <v>11</v>
      </c>
    </row>
    <row r="4" spans="1:7">
      <c r="C4" s="81" t="s">
        <v>11</v>
      </c>
    </row>
    <row r="5" spans="1:7">
      <c r="A5" t="s">
        <v>354</v>
      </c>
      <c r="B5" t="s">
        <v>289</v>
      </c>
      <c r="C5" s="82">
        <f ca="1">INDIRECT("'"&amp;A5&amp;"'!"&amp;B5)</f>
        <v>1.01</v>
      </c>
      <c r="D5" t="s">
        <v>357</v>
      </c>
      <c r="E5">
        <f ca="1">INDIRECT("'"&amp;A5&amp;"'!"&amp;D5)</f>
        <v>0</v>
      </c>
      <c r="F5" t="s">
        <v>422</v>
      </c>
      <c r="G5" t="str">
        <f ca="1">INDIRECT("'"&amp;A5&amp;"'!"&amp;F5)</f>
        <v/>
      </c>
    </row>
    <row r="6" spans="1:7">
      <c r="C6" s="81" t="s">
        <v>13</v>
      </c>
    </row>
    <row r="7" spans="1:7">
      <c r="C7" s="81" t="s">
        <v>14</v>
      </c>
    </row>
    <row r="8" spans="1:7">
      <c r="A8" t="s">
        <v>354</v>
      </c>
      <c r="B8" t="s">
        <v>290</v>
      </c>
      <c r="C8" s="82">
        <f ca="1">INDIRECT("'"&amp;A8&amp;"'!"&amp;B8)</f>
        <v>1.02</v>
      </c>
      <c r="D8" t="s">
        <v>358</v>
      </c>
      <c r="E8">
        <f ca="1">INDIRECT("'"&amp;A8&amp;"'!"&amp;D8)</f>
        <v>0</v>
      </c>
      <c r="F8" t="s">
        <v>423</v>
      </c>
      <c r="G8" t="str">
        <f ca="1">INDIRECT("'"&amp;A8&amp;"'!"&amp;F8)</f>
        <v/>
      </c>
    </row>
    <row r="9" spans="1:7">
      <c r="C9" s="81" t="s">
        <v>17</v>
      </c>
    </row>
    <row r="10" spans="1:7">
      <c r="A10" t="s">
        <v>354</v>
      </c>
      <c r="B10" t="s">
        <v>291</v>
      </c>
      <c r="C10" s="82">
        <f ca="1">INDIRECT("'"&amp;A10&amp;"'!"&amp;B10)</f>
        <v>1.03</v>
      </c>
      <c r="D10" t="s">
        <v>359</v>
      </c>
      <c r="E10">
        <f ca="1">INDIRECT("'"&amp;A10&amp;"'!"&amp;D10)</f>
        <v>0</v>
      </c>
      <c r="F10" t="s">
        <v>424</v>
      </c>
      <c r="G10" t="str">
        <f ca="1">INDIRECT("'"&amp;A10&amp;"'!"&amp;F10)</f>
        <v/>
      </c>
    </row>
    <row r="11" spans="1:7">
      <c r="C11" s="81" t="s">
        <v>18</v>
      </c>
    </row>
    <row r="12" spans="1:7">
      <c r="A12" t="s">
        <v>354</v>
      </c>
      <c r="B12" t="s">
        <v>292</v>
      </c>
      <c r="C12" s="82">
        <f ca="1">INDIRECT("'"&amp;A12&amp;"'!"&amp;B12)</f>
        <v>1.04</v>
      </c>
      <c r="D12" t="s">
        <v>360</v>
      </c>
      <c r="E12">
        <f ca="1">INDIRECT("'"&amp;A12&amp;"'!"&amp;D12)</f>
        <v>0</v>
      </c>
      <c r="F12" t="s">
        <v>425</v>
      </c>
      <c r="G12" t="str">
        <f ca="1">INDIRECT("'"&amp;A12&amp;"'!"&amp;F12)</f>
        <v/>
      </c>
    </row>
    <row r="13" spans="1:7">
      <c r="C13" s="81" t="s">
        <v>20</v>
      </c>
    </row>
    <row r="14" spans="1:7">
      <c r="A14" t="s">
        <v>354</v>
      </c>
      <c r="B14" t="s">
        <v>293</v>
      </c>
      <c r="C14" s="82">
        <f t="shared" ref="C14:C15" ca="1" si="0">INDIRECT("'"&amp;A14&amp;"'!"&amp;B14)</f>
        <v>1.05</v>
      </c>
      <c r="D14" t="s">
        <v>361</v>
      </c>
      <c r="E14">
        <f t="shared" ref="E14:E15" ca="1" si="1">INDIRECT("'"&amp;A14&amp;"'!"&amp;D14)</f>
        <v>0</v>
      </c>
      <c r="F14" t="s">
        <v>426</v>
      </c>
      <c r="G14" t="str">
        <f t="shared" ref="G14:G15" ca="1" si="2">INDIRECT("'"&amp;A14&amp;"'!"&amp;F14)</f>
        <v/>
      </c>
    </row>
    <row r="15" spans="1:7">
      <c r="A15" t="s">
        <v>354</v>
      </c>
      <c r="B15" t="s">
        <v>294</v>
      </c>
      <c r="C15" s="82">
        <f t="shared" ca="1" si="0"/>
        <v>1.06</v>
      </c>
      <c r="D15" t="s">
        <v>362</v>
      </c>
      <c r="E15">
        <f t="shared" ca="1" si="1"/>
        <v>0</v>
      </c>
      <c r="F15" t="s">
        <v>427</v>
      </c>
      <c r="G15" t="str">
        <f t="shared" ca="1" si="2"/>
        <v/>
      </c>
    </row>
    <row r="16" spans="1:7">
      <c r="C16" s="81" t="s">
        <v>23</v>
      </c>
    </row>
    <row r="17" spans="1:7">
      <c r="A17" t="s">
        <v>354</v>
      </c>
      <c r="B17" t="s">
        <v>295</v>
      </c>
      <c r="C17" s="82">
        <f t="shared" ref="C17:C18" ca="1" si="3">INDIRECT("'"&amp;A17&amp;"'!"&amp;B17)</f>
        <v>1.07</v>
      </c>
      <c r="D17" t="s">
        <v>363</v>
      </c>
      <c r="E17">
        <f t="shared" ref="E17:E18" ca="1" si="4">INDIRECT("'"&amp;A17&amp;"'!"&amp;D17)</f>
        <v>0</v>
      </c>
      <c r="F17" t="s">
        <v>428</v>
      </c>
      <c r="G17" t="str">
        <f t="shared" ref="G17:G18" ca="1" si="5">INDIRECT("'"&amp;A17&amp;"'!"&amp;F17)</f>
        <v/>
      </c>
    </row>
    <row r="18" spans="1:7">
      <c r="A18" t="s">
        <v>354</v>
      </c>
      <c r="B18" t="s">
        <v>296</v>
      </c>
      <c r="C18" s="82">
        <f t="shared" ca="1" si="3"/>
        <v>1.08</v>
      </c>
      <c r="D18" t="s">
        <v>364</v>
      </c>
      <c r="E18">
        <f t="shared" ca="1" si="4"/>
        <v>0</v>
      </c>
      <c r="F18" t="s">
        <v>429</v>
      </c>
      <c r="G18" t="str">
        <f t="shared" ca="1" si="5"/>
        <v/>
      </c>
    </row>
    <row r="19" spans="1:7">
      <c r="C19" s="81" t="s">
        <v>26</v>
      </c>
    </row>
    <row r="20" spans="1:7">
      <c r="A20" t="s">
        <v>354</v>
      </c>
      <c r="B20" t="s">
        <v>297</v>
      </c>
      <c r="C20" s="82">
        <f t="shared" ref="C20:C21" ca="1" si="6">INDIRECT("'"&amp;A20&amp;"'!"&amp;B20)</f>
        <v>1.0900000000000001</v>
      </c>
      <c r="D20" t="s">
        <v>365</v>
      </c>
      <c r="E20">
        <f t="shared" ref="E20:E21" ca="1" si="7">INDIRECT("'"&amp;A20&amp;"'!"&amp;D20)</f>
        <v>0</v>
      </c>
      <c r="F20" t="s">
        <v>430</v>
      </c>
      <c r="G20" t="str">
        <f t="shared" ref="G20:G21" ca="1" si="8">INDIRECT("'"&amp;A20&amp;"'!"&amp;F20)</f>
        <v/>
      </c>
    </row>
    <row r="21" spans="1:7">
      <c r="A21" t="s">
        <v>354</v>
      </c>
      <c r="B21" t="s">
        <v>298</v>
      </c>
      <c r="C21" s="83">
        <f t="shared" ca="1" si="6"/>
        <v>1.1000000000000001</v>
      </c>
      <c r="D21" t="s">
        <v>366</v>
      </c>
      <c r="E21">
        <f t="shared" ca="1" si="7"/>
        <v>0</v>
      </c>
      <c r="F21" t="s">
        <v>431</v>
      </c>
      <c r="G21" t="str">
        <f t="shared" ca="1" si="8"/>
        <v/>
      </c>
    </row>
    <row r="22" spans="1:7">
      <c r="C22" s="81" t="s">
        <v>29</v>
      </c>
    </row>
    <row r="23" spans="1:7">
      <c r="A23" t="s">
        <v>354</v>
      </c>
      <c r="B23" t="s">
        <v>299</v>
      </c>
      <c r="C23" s="82">
        <f t="shared" ref="C23:C26" ca="1" si="9">INDIRECT("'"&amp;A23&amp;"'!"&amp;B23)</f>
        <v>1.1100000000000001</v>
      </c>
      <c r="D23" t="s">
        <v>367</v>
      </c>
      <c r="E23">
        <f t="shared" ref="E23:E26" ca="1" si="10">INDIRECT("'"&amp;A23&amp;"'!"&amp;D23)</f>
        <v>0</v>
      </c>
      <c r="F23" t="s">
        <v>432</v>
      </c>
      <c r="G23" t="str">
        <f t="shared" ref="G23:G26" ca="1" si="11">INDIRECT("'"&amp;A23&amp;"'!"&amp;F23)</f>
        <v/>
      </c>
    </row>
    <row r="24" spans="1:7">
      <c r="A24" t="s">
        <v>354</v>
      </c>
      <c r="B24" t="s">
        <v>300</v>
      </c>
      <c r="C24" s="82">
        <f t="shared" ca="1" si="9"/>
        <v>1.1200000000000001</v>
      </c>
      <c r="D24" t="s">
        <v>368</v>
      </c>
      <c r="E24">
        <f t="shared" ca="1" si="10"/>
        <v>0</v>
      </c>
      <c r="F24" t="s">
        <v>433</v>
      </c>
      <c r="G24" t="str">
        <f t="shared" ca="1" si="11"/>
        <v/>
      </c>
    </row>
    <row r="25" spans="1:7">
      <c r="A25" t="s">
        <v>354</v>
      </c>
      <c r="B25" t="s">
        <v>301</v>
      </c>
      <c r="C25" s="82">
        <f t="shared" ca="1" si="9"/>
        <v>1.1299999999999999</v>
      </c>
      <c r="D25" t="s">
        <v>369</v>
      </c>
      <c r="E25">
        <f t="shared" ca="1" si="10"/>
        <v>0</v>
      </c>
      <c r="F25" t="s">
        <v>434</v>
      </c>
      <c r="G25" t="str">
        <f t="shared" ca="1" si="11"/>
        <v/>
      </c>
    </row>
    <row r="26" spans="1:7">
      <c r="A26" t="s">
        <v>354</v>
      </c>
      <c r="B26" t="s">
        <v>302</v>
      </c>
      <c r="C26" s="82">
        <f t="shared" ca="1" si="9"/>
        <v>1.1399999999999999</v>
      </c>
      <c r="D26" t="s">
        <v>370</v>
      </c>
      <c r="E26">
        <f t="shared" ca="1" si="10"/>
        <v>0</v>
      </c>
      <c r="F26" t="s">
        <v>435</v>
      </c>
      <c r="G26" t="str">
        <f t="shared" ca="1" si="11"/>
        <v/>
      </c>
    </row>
    <row r="27" spans="1:7">
      <c r="C27" s="81" t="s">
        <v>34</v>
      </c>
    </row>
    <row r="28" spans="1:7">
      <c r="C28" s="81" t="s">
        <v>35</v>
      </c>
    </row>
    <row r="29" spans="1:7">
      <c r="A29" t="s">
        <v>354</v>
      </c>
      <c r="B29" t="s">
        <v>303</v>
      </c>
      <c r="C29" s="82">
        <f t="shared" ref="C29:C30" ca="1" si="12">INDIRECT("'"&amp;A29&amp;"'!"&amp;B29)</f>
        <v>1.1499999999999999</v>
      </c>
      <c r="D29" t="s">
        <v>371</v>
      </c>
      <c r="E29">
        <f t="shared" ref="E29:E30" ca="1" si="13">INDIRECT("'"&amp;A29&amp;"'!"&amp;D29)</f>
        <v>0</v>
      </c>
      <c r="F29" t="s">
        <v>436</v>
      </c>
      <c r="G29" t="str">
        <f t="shared" ref="G29:G30" ca="1" si="14">INDIRECT("'"&amp;A29&amp;"'!"&amp;F29)</f>
        <v/>
      </c>
    </row>
    <row r="30" spans="1:7">
      <c r="A30" t="s">
        <v>354</v>
      </c>
      <c r="B30" t="s">
        <v>304</v>
      </c>
      <c r="C30" s="82">
        <f t="shared" ca="1" si="12"/>
        <v>1.1599999999999999</v>
      </c>
      <c r="D30" t="s">
        <v>372</v>
      </c>
      <c r="E30">
        <f t="shared" ca="1" si="13"/>
        <v>0</v>
      </c>
      <c r="F30" t="s">
        <v>437</v>
      </c>
      <c r="G30" t="str">
        <f t="shared" ca="1" si="14"/>
        <v/>
      </c>
    </row>
    <row r="31" spans="1:7">
      <c r="C31" s="81" t="s">
        <v>38</v>
      </c>
    </row>
    <row r="32" spans="1:7">
      <c r="A32" t="s">
        <v>354</v>
      </c>
      <c r="B32" t="s">
        <v>305</v>
      </c>
      <c r="C32" s="82">
        <f ca="1">INDIRECT("'"&amp;A32&amp;"'!"&amp;B32)</f>
        <v>1.17</v>
      </c>
      <c r="D32" t="s">
        <v>373</v>
      </c>
      <c r="E32">
        <f ca="1">INDIRECT("'"&amp;A32&amp;"'!"&amp;D32)</f>
        <v>0</v>
      </c>
      <c r="F32" t="s">
        <v>438</v>
      </c>
      <c r="G32" t="str">
        <f ca="1">INDIRECT("'"&amp;A32&amp;"'!"&amp;F32)</f>
        <v/>
      </c>
    </row>
    <row r="33" spans="1:7">
      <c r="C33" s="81" t="s">
        <v>40</v>
      </c>
    </row>
    <row r="34" spans="1:7">
      <c r="A34" t="s">
        <v>354</v>
      </c>
      <c r="B34" t="s">
        <v>306</v>
      </c>
      <c r="C34" s="82">
        <f ca="1">INDIRECT("'"&amp;A34&amp;"'!"&amp;B34)</f>
        <v>1.18</v>
      </c>
      <c r="D34" t="s">
        <v>374</v>
      </c>
      <c r="E34">
        <f ca="1">INDIRECT("'"&amp;A34&amp;"'!"&amp;D34)</f>
        <v>0</v>
      </c>
      <c r="F34" t="s">
        <v>439</v>
      </c>
      <c r="G34" t="str">
        <f ca="1">INDIRECT("'"&amp;A34&amp;"'!"&amp;F34)</f>
        <v/>
      </c>
    </row>
    <row r="35" spans="1:7">
      <c r="C35" s="81" t="s">
        <v>42</v>
      </c>
    </row>
    <row r="36" spans="1:7">
      <c r="A36" t="s">
        <v>354</v>
      </c>
      <c r="B36" t="s">
        <v>307</v>
      </c>
      <c r="C36" s="82">
        <f ca="1">INDIRECT("'"&amp;A36&amp;"'!"&amp;B36)</f>
        <v>1.19</v>
      </c>
      <c r="D36" t="s">
        <v>375</v>
      </c>
      <c r="E36">
        <f ca="1">INDIRECT("'"&amp;A36&amp;"'!"&amp;D36)</f>
        <v>0</v>
      </c>
      <c r="F36" t="s">
        <v>440</v>
      </c>
      <c r="G36" t="str">
        <f ca="1">INDIRECT("'"&amp;A36&amp;"'!"&amp;F36)</f>
        <v/>
      </c>
    </row>
    <row r="37" spans="1:7">
      <c r="C37" s="81" t="s">
        <v>44</v>
      </c>
    </row>
    <row r="38" spans="1:7">
      <c r="A38" t="s">
        <v>354</v>
      </c>
      <c r="B38" t="s">
        <v>308</v>
      </c>
      <c r="C38" s="83">
        <f ca="1">INDIRECT("'"&amp;A38&amp;"'!"&amp;B38)</f>
        <v>1.2</v>
      </c>
      <c r="D38" t="s">
        <v>376</v>
      </c>
      <c r="E38">
        <f ca="1">INDIRECT("'"&amp;A38&amp;"'!"&amp;D38)</f>
        <v>0</v>
      </c>
      <c r="F38" t="s">
        <v>441</v>
      </c>
      <c r="G38" t="str">
        <f ca="1">INDIRECT("'"&amp;A38&amp;"'!"&amp;F38)</f>
        <v/>
      </c>
    </row>
    <row r="39" spans="1:7">
      <c r="C39" s="81" t="s">
        <v>46</v>
      </c>
    </row>
    <row r="40" spans="1:7">
      <c r="A40" t="s">
        <v>354</v>
      </c>
      <c r="B40" t="s">
        <v>309</v>
      </c>
      <c r="C40" s="82">
        <f ca="1">INDIRECT("'"&amp;A40&amp;"'!"&amp;B40)</f>
        <v>1.21</v>
      </c>
      <c r="D40" t="s">
        <v>377</v>
      </c>
      <c r="E40">
        <f ca="1">INDIRECT("'"&amp;A40&amp;"'!"&amp;D40)</f>
        <v>0</v>
      </c>
      <c r="F40" t="s">
        <v>442</v>
      </c>
      <c r="G40" t="str">
        <f ca="1">INDIRECT("'"&amp;A40&amp;"'!"&amp;F40)</f>
        <v/>
      </c>
    </row>
    <row r="41" spans="1:7">
      <c r="C41" s="81" t="s">
        <v>48</v>
      </c>
    </row>
    <row r="42" spans="1:7">
      <c r="C42" s="81" t="s">
        <v>49</v>
      </c>
    </row>
    <row r="43" spans="1:7">
      <c r="A43" t="s">
        <v>354</v>
      </c>
      <c r="B43" t="s">
        <v>310</v>
      </c>
      <c r="C43" s="82">
        <f t="shared" ref="C43:C46" ca="1" si="15">INDIRECT("'"&amp;A43&amp;"'!"&amp;B43)</f>
        <v>1.22</v>
      </c>
      <c r="D43" t="s">
        <v>378</v>
      </c>
      <c r="E43">
        <f t="shared" ref="E43:E46" ca="1" si="16">INDIRECT("'"&amp;A43&amp;"'!"&amp;D43)</f>
        <v>0</v>
      </c>
      <c r="F43" t="s">
        <v>443</v>
      </c>
      <c r="G43" t="str">
        <f t="shared" ref="G43:G46" ca="1" si="17">INDIRECT("'"&amp;A43&amp;"'!"&amp;F43)</f>
        <v/>
      </c>
    </row>
    <row r="44" spans="1:7">
      <c r="A44" t="s">
        <v>354</v>
      </c>
      <c r="B44" t="s">
        <v>311</v>
      </c>
      <c r="C44" s="82">
        <f t="shared" ca="1" si="15"/>
        <v>1.23</v>
      </c>
      <c r="D44" t="s">
        <v>379</v>
      </c>
      <c r="E44">
        <f t="shared" ca="1" si="16"/>
        <v>0</v>
      </c>
      <c r="F44" t="s">
        <v>444</v>
      </c>
      <c r="G44" t="str">
        <f t="shared" ca="1" si="17"/>
        <v/>
      </c>
    </row>
    <row r="45" spans="1:7">
      <c r="A45" t="s">
        <v>354</v>
      </c>
      <c r="B45" t="s">
        <v>312</v>
      </c>
      <c r="C45" s="82">
        <f t="shared" ca="1" si="15"/>
        <v>1.24</v>
      </c>
      <c r="D45" t="s">
        <v>380</v>
      </c>
      <c r="E45">
        <f t="shared" ca="1" si="16"/>
        <v>0</v>
      </c>
      <c r="F45" t="s">
        <v>445</v>
      </c>
      <c r="G45" t="str">
        <f t="shared" ca="1" si="17"/>
        <v/>
      </c>
    </row>
    <row r="46" spans="1:7">
      <c r="A46" t="s">
        <v>354</v>
      </c>
      <c r="B46" t="s">
        <v>313</v>
      </c>
      <c r="C46" s="82">
        <f t="shared" ca="1" si="15"/>
        <v>1.25</v>
      </c>
      <c r="D46" t="s">
        <v>381</v>
      </c>
      <c r="E46">
        <f t="shared" ca="1" si="16"/>
        <v>0</v>
      </c>
      <c r="F46" t="s">
        <v>446</v>
      </c>
      <c r="G46" t="str">
        <f t="shared" ca="1" si="17"/>
        <v/>
      </c>
    </row>
    <row r="47" spans="1:7">
      <c r="C47" s="81" t="s">
        <v>287</v>
      </c>
    </row>
    <row r="48" spans="1:7">
      <c r="C48" s="81" t="s">
        <v>71</v>
      </c>
    </row>
    <row r="49" spans="1:7">
      <c r="C49" s="81" t="s">
        <v>72</v>
      </c>
    </row>
    <row r="50" spans="1:7">
      <c r="A50" t="s">
        <v>355</v>
      </c>
      <c r="B50" t="s">
        <v>314</v>
      </c>
      <c r="C50" s="82">
        <f ca="1">INDIRECT("'"&amp;A50&amp;"'!"&amp;B50)</f>
        <v>2.0099999999999998</v>
      </c>
      <c r="D50" t="s">
        <v>382</v>
      </c>
      <c r="E50">
        <f ca="1">INDIRECT("'"&amp;A50&amp;"'!"&amp;D50)</f>
        <v>0</v>
      </c>
      <c r="F50" t="s">
        <v>447</v>
      </c>
      <c r="G50" t="str">
        <f ca="1">INDIRECT("'"&amp;A50&amp;"'!"&amp;F50)</f>
        <v/>
      </c>
    </row>
    <row r="51" spans="1:7">
      <c r="C51" s="81" t="s">
        <v>74</v>
      </c>
    </row>
    <row r="52" spans="1:7">
      <c r="C52" s="81" t="s">
        <v>87</v>
      </c>
    </row>
    <row r="53" spans="1:7">
      <c r="A53" t="s">
        <v>355</v>
      </c>
      <c r="B53" t="s">
        <v>315</v>
      </c>
      <c r="C53" s="82">
        <f t="shared" ref="C53:C54" ca="1" si="18">INDIRECT("'"&amp;A53&amp;"'!"&amp;B53)</f>
        <v>2.02</v>
      </c>
      <c r="D53" t="s">
        <v>383</v>
      </c>
      <c r="E53">
        <f t="shared" ref="E53:E54" ca="1" si="19">INDIRECT("'"&amp;A53&amp;"'!"&amp;D53)</f>
        <v>0</v>
      </c>
      <c r="F53" t="s">
        <v>448</v>
      </c>
      <c r="G53" t="str">
        <f t="shared" ref="G53:G54" ca="1" si="20">INDIRECT("'"&amp;A53&amp;"'!"&amp;F53)</f>
        <v/>
      </c>
    </row>
    <row r="54" spans="1:7">
      <c r="A54" t="s">
        <v>355</v>
      </c>
      <c r="B54" t="s">
        <v>316</v>
      </c>
      <c r="C54" s="82">
        <f t="shared" ca="1" si="18"/>
        <v>2.0299999999999998</v>
      </c>
      <c r="D54" t="s">
        <v>384</v>
      </c>
      <c r="E54">
        <f t="shared" ca="1" si="19"/>
        <v>0</v>
      </c>
      <c r="F54" t="s">
        <v>449</v>
      </c>
      <c r="G54" t="str">
        <f t="shared" ca="1" si="20"/>
        <v/>
      </c>
    </row>
    <row r="55" spans="1:7">
      <c r="C55" s="81" t="s">
        <v>77</v>
      </c>
    </row>
    <row r="56" spans="1:7">
      <c r="A56" t="s">
        <v>355</v>
      </c>
      <c r="B56" t="s">
        <v>317</v>
      </c>
      <c r="C56" s="82">
        <f t="shared" ref="C56:C57" ca="1" si="21">INDIRECT("'"&amp;A56&amp;"'!"&amp;B56)</f>
        <v>2.04</v>
      </c>
      <c r="D56" t="s">
        <v>385</v>
      </c>
      <c r="E56">
        <f t="shared" ref="E56:E57" ca="1" si="22">INDIRECT("'"&amp;A56&amp;"'!"&amp;D56)</f>
        <v>0</v>
      </c>
      <c r="F56" t="s">
        <v>450</v>
      </c>
      <c r="G56" t="str">
        <f t="shared" ref="G56:G57" ca="1" si="23">INDIRECT("'"&amp;A56&amp;"'!"&amp;F56)</f>
        <v/>
      </c>
    </row>
    <row r="57" spans="1:7">
      <c r="A57" t="s">
        <v>355</v>
      </c>
      <c r="B57" t="s">
        <v>318</v>
      </c>
      <c r="C57" s="82">
        <f t="shared" ca="1" si="21"/>
        <v>2.0499999999999998</v>
      </c>
      <c r="D57" t="s">
        <v>386</v>
      </c>
      <c r="E57">
        <f t="shared" ca="1" si="22"/>
        <v>0</v>
      </c>
      <c r="F57" t="s">
        <v>451</v>
      </c>
      <c r="G57" t="str">
        <f t="shared" ca="1" si="23"/>
        <v/>
      </c>
    </row>
    <row r="58" spans="1:7">
      <c r="C58" s="81" t="s">
        <v>80</v>
      </c>
    </row>
    <row r="59" spans="1:7">
      <c r="C59" s="81" t="s">
        <v>81</v>
      </c>
    </row>
    <row r="60" spans="1:7">
      <c r="A60" t="s">
        <v>355</v>
      </c>
      <c r="B60" t="s">
        <v>319</v>
      </c>
      <c r="C60" s="82">
        <f ca="1">INDIRECT("'"&amp;A60&amp;"'!"&amp;B60)</f>
        <v>2.06</v>
      </c>
      <c r="D60" t="s">
        <v>387</v>
      </c>
      <c r="E60">
        <f ca="1">INDIRECT("'"&amp;A60&amp;"'!"&amp;D60)</f>
        <v>0</v>
      </c>
      <c r="F60" t="s">
        <v>452</v>
      </c>
      <c r="G60" t="str">
        <f ca="1">INDIRECT("'"&amp;A60&amp;"'!"&amp;F60)</f>
        <v/>
      </c>
    </row>
    <row r="61" spans="1:7">
      <c r="C61" s="81" t="s">
        <v>83</v>
      </c>
    </row>
    <row r="62" spans="1:7">
      <c r="A62" t="s">
        <v>355</v>
      </c>
      <c r="B62" t="s">
        <v>320</v>
      </c>
      <c r="C62" s="82">
        <f ca="1">INDIRECT("'"&amp;A62&amp;"'!"&amp;B62)</f>
        <v>2.0699999999999998</v>
      </c>
      <c r="D62" t="s">
        <v>388</v>
      </c>
      <c r="E62">
        <f ca="1">INDIRECT("'"&amp;A62&amp;"'!"&amp;D62)</f>
        <v>0</v>
      </c>
      <c r="F62" t="s">
        <v>453</v>
      </c>
      <c r="G62" t="str">
        <f ca="1">INDIRECT("'"&amp;A62&amp;"'!"&amp;F62)</f>
        <v/>
      </c>
    </row>
    <row r="63" spans="1:7">
      <c r="C63" s="81" t="s">
        <v>85</v>
      </c>
    </row>
    <row r="64" spans="1:7">
      <c r="C64" s="81" t="s">
        <v>88</v>
      </c>
    </row>
    <row r="65" spans="1:7">
      <c r="A65" t="s">
        <v>355</v>
      </c>
      <c r="B65" t="s">
        <v>321</v>
      </c>
      <c r="C65" s="82">
        <f ca="1">INDIRECT("'"&amp;A65&amp;"'!"&amp;B65)</f>
        <v>2.08</v>
      </c>
      <c r="D65" t="s">
        <v>389</v>
      </c>
      <c r="E65">
        <f ca="1">INDIRECT("'"&amp;A65&amp;"'!"&amp;D65)</f>
        <v>0</v>
      </c>
      <c r="F65" t="s">
        <v>454</v>
      </c>
      <c r="G65" t="str">
        <f ca="1">INDIRECT("'"&amp;A65&amp;"'!"&amp;F65)</f>
        <v/>
      </c>
    </row>
    <row r="66" spans="1:7">
      <c r="C66" s="81" t="s">
        <v>288</v>
      </c>
    </row>
    <row r="67" spans="1:7">
      <c r="C67" s="81" t="s">
        <v>90</v>
      </c>
    </row>
    <row r="68" spans="1:7">
      <c r="C68" s="81" t="s">
        <v>72</v>
      </c>
    </row>
    <row r="69" spans="1:7">
      <c r="A69" t="s">
        <v>356</v>
      </c>
      <c r="B69" t="s">
        <v>322</v>
      </c>
      <c r="C69" s="82">
        <f ca="1">INDIRECT("'"&amp;A69&amp;"'!"&amp;B69)</f>
        <v>3.01</v>
      </c>
      <c r="D69" t="s">
        <v>390</v>
      </c>
      <c r="E69">
        <f ca="1">INDIRECT("'"&amp;A69&amp;"'!"&amp;D69)</f>
        <v>0</v>
      </c>
      <c r="F69" t="s">
        <v>455</v>
      </c>
      <c r="G69" t="str">
        <f ca="1">INDIRECT("'"&amp;A69&amp;"'!"&amp;F69)</f>
        <v/>
      </c>
    </row>
    <row r="70" spans="1:7">
      <c r="C70" s="81" t="s">
        <v>91</v>
      </c>
    </row>
    <row r="71" spans="1:7">
      <c r="A71" t="s">
        <v>356</v>
      </c>
      <c r="B71" t="s">
        <v>323</v>
      </c>
      <c r="C71" s="82">
        <f ca="1">INDIRECT("'"&amp;A71&amp;"'!"&amp;B71)</f>
        <v>3.02</v>
      </c>
      <c r="D71" t="s">
        <v>391</v>
      </c>
      <c r="E71">
        <f ca="1">INDIRECT("'"&amp;A71&amp;"'!"&amp;D71)</f>
        <v>0</v>
      </c>
      <c r="F71" t="s">
        <v>456</v>
      </c>
      <c r="G71" t="str">
        <f ca="1">INDIRECT("'"&amp;A71&amp;"'!"&amp;F71)</f>
        <v/>
      </c>
    </row>
    <row r="72" spans="1:7">
      <c r="C72" s="81" t="s">
        <v>69</v>
      </c>
    </row>
    <row r="73" spans="1:7">
      <c r="A73" t="s">
        <v>356</v>
      </c>
      <c r="B73" t="s">
        <v>324</v>
      </c>
      <c r="C73" s="82">
        <f ca="1">INDIRECT("'"&amp;A73&amp;"'!"&amp;B73)</f>
        <v>3.03</v>
      </c>
      <c r="D73" t="s">
        <v>392</v>
      </c>
      <c r="E73">
        <f ca="1">INDIRECT("'"&amp;A73&amp;"'!"&amp;D73)</f>
        <v>0</v>
      </c>
      <c r="F73" t="s">
        <v>457</v>
      </c>
      <c r="G73" t="str">
        <f ca="1">INDIRECT("'"&amp;A73&amp;"'!"&amp;F73)</f>
        <v/>
      </c>
    </row>
    <row r="74" spans="1:7">
      <c r="C74" s="81" t="s">
        <v>92</v>
      </c>
    </row>
    <row r="75" spans="1:7">
      <c r="C75" s="81" t="s">
        <v>93</v>
      </c>
    </row>
    <row r="76" spans="1:7">
      <c r="A76" t="s">
        <v>356</v>
      </c>
      <c r="B76" t="s">
        <v>325</v>
      </c>
      <c r="C76" s="82">
        <f ca="1">INDIRECT("'"&amp;A76&amp;"'!"&amp;B76)</f>
        <v>3.04</v>
      </c>
      <c r="D76" t="s">
        <v>393</v>
      </c>
      <c r="E76">
        <f ca="1">INDIRECT("'"&amp;A76&amp;"'!"&amp;D76)</f>
        <v>0</v>
      </c>
      <c r="F76" t="s">
        <v>458</v>
      </c>
      <c r="G76" t="str">
        <f ca="1">INDIRECT("'"&amp;A76&amp;"'!"&amp;F76)</f>
        <v/>
      </c>
    </row>
    <row r="77" spans="1:7">
      <c r="C77" s="81" t="s">
        <v>94</v>
      </c>
    </row>
    <row r="78" spans="1:7">
      <c r="A78" t="s">
        <v>356</v>
      </c>
      <c r="B78" t="s">
        <v>326</v>
      </c>
      <c r="C78" s="82">
        <f ca="1">INDIRECT("'"&amp;A78&amp;"'!"&amp;B78)</f>
        <v>3.05</v>
      </c>
      <c r="D78" t="s">
        <v>394</v>
      </c>
      <c r="E78">
        <f ca="1">INDIRECT("'"&amp;A78&amp;"'!"&amp;D78)</f>
        <v>0</v>
      </c>
      <c r="F78" t="s">
        <v>459</v>
      </c>
      <c r="G78" t="str">
        <f ca="1">INDIRECT("'"&amp;A78&amp;"'!"&amp;F78)</f>
        <v/>
      </c>
    </row>
    <row r="79" spans="1:7">
      <c r="C79" s="81" t="s">
        <v>95</v>
      </c>
    </row>
    <row r="80" spans="1:7">
      <c r="A80" t="s">
        <v>356</v>
      </c>
      <c r="B80" t="s">
        <v>327</v>
      </c>
      <c r="C80" s="82">
        <f ca="1">INDIRECT("'"&amp;A80&amp;"'!"&amp;B80)</f>
        <v>3.06</v>
      </c>
      <c r="D80" t="s">
        <v>395</v>
      </c>
      <c r="E80">
        <f ca="1">INDIRECT("'"&amp;A80&amp;"'!"&amp;D80)</f>
        <v>0</v>
      </c>
      <c r="F80" t="s">
        <v>460</v>
      </c>
      <c r="G80" t="str">
        <f ca="1">INDIRECT("'"&amp;A80&amp;"'!"&amp;F80)</f>
        <v/>
      </c>
    </row>
    <row r="81" spans="1:7">
      <c r="C81" s="81" t="s">
        <v>96</v>
      </c>
    </row>
    <row r="82" spans="1:7">
      <c r="A82" t="s">
        <v>356</v>
      </c>
      <c r="B82" t="s">
        <v>328</v>
      </c>
      <c r="C82" s="82">
        <f ca="1">INDIRECT("'"&amp;A82&amp;"'!"&amp;B82)</f>
        <v>3.07</v>
      </c>
      <c r="D82" t="s">
        <v>396</v>
      </c>
      <c r="E82">
        <f ca="1">INDIRECT("'"&amp;A82&amp;"'!"&amp;D82)</f>
        <v>0</v>
      </c>
      <c r="F82" t="s">
        <v>461</v>
      </c>
      <c r="G82" t="str">
        <f ca="1">INDIRECT("'"&amp;A82&amp;"'!"&amp;F82)</f>
        <v/>
      </c>
    </row>
    <row r="83" spans="1:7">
      <c r="C83" s="81" t="s">
        <v>97</v>
      </c>
    </row>
    <row r="84" spans="1:7">
      <c r="A84" t="s">
        <v>356</v>
      </c>
      <c r="B84" t="s">
        <v>329</v>
      </c>
      <c r="C84" s="82">
        <f ca="1">INDIRECT("'"&amp;A84&amp;"'!"&amp;B84)</f>
        <v>3.08</v>
      </c>
      <c r="D84" t="s">
        <v>397</v>
      </c>
      <c r="E84">
        <f ca="1">INDIRECT("'"&amp;A84&amp;"'!"&amp;D84)</f>
        <v>0</v>
      </c>
      <c r="F84" t="s">
        <v>462</v>
      </c>
      <c r="G84" t="str">
        <f ca="1">INDIRECT("'"&amp;A84&amp;"'!"&amp;F84)</f>
        <v/>
      </c>
    </row>
    <row r="85" spans="1:7">
      <c r="C85" s="81" t="s">
        <v>98</v>
      </c>
    </row>
    <row r="86" spans="1:7">
      <c r="A86" t="s">
        <v>356</v>
      </c>
      <c r="B86" t="s">
        <v>330</v>
      </c>
      <c r="C86" s="82">
        <f t="shared" ref="C86:C87" ca="1" si="24">INDIRECT("'"&amp;A86&amp;"'!"&amp;B86)</f>
        <v>3.09</v>
      </c>
      <c r="D86" t="s">
        <v>398</v>
      </c>
      <c r="E86">
        <f t="shared" ref="E86:E87" ca="1" si="25">INDIRECT("'"&amp;A86&amp;"'!"&amp;D86)</f>
        <v>0</v>
      </c>
      <c r="F86" t="s">
        <v>463</v>
      </c>
      <c r="G86" t="str">
        <f t="shared" ref="G86:G87" ca="1" si="26">INDIRECT("'"&amp;A86&amp;"'!"&amp;F86)</f>
        <v/>
      </c>
    </row>
    <row r="87" spans="1:7">
      <c r="A87" t="s">
        <v>356</v>
      </c>
      <c r="B87" t="s">
        <v>331</v>
      </c>
      <c r="C87" s="83">
        <f t="shared" ca="1" si="24"/>
        <v>3.1</v>
      </c>
      <c r="D87" t="s">
        <v>399</v>
      </c>
      <c r="E87">
        <f t="shared" ca="1" si="25"/>
        <v>0</v>
      </c>
      <c r="F87" t="s">
        <v>464</v>
      </c>
      <c r="G87" t="str">
        <f t="shared" ca="1" si="26"/>
        <v/>
      </c>
    </row>
    <row r="88" spans="1:7">
      <c r="C88" s="81" t="s">
        <v>99</v>
      </c>
    </row>
    <row r="89" spans="1:7">
      <c r="A89" t="s">
        <v>356</v>
      </c>
      <c r="B89" t="s">
        <v>332</v>
      </c>
      <c r="C89" s="82">
        <f ca="1">INDIRECT("'"&amp;A89&amp;"'!"&amp;B89)</f>
        <v>3.11</v>
      </c>
      <c r="D89" t="s">
        <v>400</v>
      </c>
      <c r="E89">
        <f ca="1">INDIRECT("'"&amp;A89&amp;"'!"&amp;D89)</f>
        <v>0</v>
      </c>
      <c r="F89" t="s">
        <v>465</v>
      </c>
      <c r="G89" t="str">
        <f ca="1">INDIRECT("'"&amp;A89&amp;"'!"&amp;F89)</f>
        <v/>
      </c>
    </row>
    <row r="90" spans="1:7">
      <c r="C90" s="81" t="s">
        <v>100</v>
      </c>
    </row>
    <row r="91" spans="1:7">
      <c r="A91" t="s">
        <v>356</v>
      </c>
      <c r="B91" t="s">
        <v>333</v>
      </c>
      <c r="C91" s="82">
        <f ca="1">INDIRECT("'"&amp;A91&amp;"'!"&amp;B91)</f>
        <v>3.12</v>
      </c>
      <c r="D91" t="s">
        <v>401</v>
      </c>
      <c r="E91">
        <f ca="1">INDIRECT("'"&amp;A91&amp;"'!"&amp;D91)</f>
        <v>0</v>
      </c>
      <c r="F91" t="s">
        <v>466</v>
      </c>
      <c r="G91" t="str">
        <f ca="1">INDIRECT("'"&amp;A91&amp;"'!"&amp;F91)</f>
        <v/>
      </c>
    </row>
    <row r="92" spans="1:7">
      <c r="C92" s="81" t="s">
        <v>101</v>
      </c>
    </row>
    <row r="93" spans="1:7">
      <c r="A93" t="s">
        <v>356</v>
      </c>
      <c r="B93" t="s">
        <v>334</v>
      </c>
      <c r="C93" s="82">
        <f ca="1">INDIRECT("'"&amp;A93&amp;"'!"&amp;B93)</f>
        <v>3.13</v>
      </c>
      <c r="D93" t="s">
        <v>402</v>
      </c>
      <c r="E93">
        <f ca="1">INDIRECT("'"&amp;A93&amp;"'!"&amp;D93)</f>
        <v>0</v>
      </c>
      <c r="F93" t="s">
        <v>467</v>
      </c>
      <c r="G93" t="str">
        <f ca="1">INDIRECT("'"&amp;A93&amp;"'!"&amp;F93)</f>
        <v/>
      </c>
    </row>
    <row r="94" spans="1:7">
      <c r="C94" s="81" t="s">
        <v>102</v>
      </c>
    </row>
    <row r="95" spans="1:7">
      <c r="A95" t="s">
        <v>356</v>
      </c>
      <c r="B95" t="s">
        <v>335</v>
      </c>
      <c r="C95" s="82">
        <f ca="1">INDIRECT("'"&amp;A95&amp;"'!"&amp;B95)</f>
        <v>3.14</v>
      </c>
      <c r="D95" t="s">
        <v>403</v>
      </c>
      <c r="E95">
        <f ca="1">INDIRECT("'"&amp;A95&amp;"'!"&amp;D95)</f>
        <v>0</v>
      </c>
      <c r="F95" t="s">
        <v>468</v>
      </c>
      <c r="G95" t="str">
        <f ca="1">INDIRECT("'"&amp;A95&amp;"'!"&amp;F95)</f>
        <v/>
      </c>
    </row>
    <row r="96" spans="1:7">
      <c r="C96" s="81" t="s">
        <v>103</v>
      </c>
    </row>
    <row r="97" spans="1:7">
      <c r="C97" s="81" t="s">
        <v>104</v>
      </c>
    </row>
    <row r="98" spans="1:7">
      <c r="A98" t="s">
        <v>356</v>
      </c>
      <c r="B98" t="s">
        <v>336</v>
      </c>
      <c r="C98" s="82">
        <f t="shared" ref="C98:C99" ca="1" si="27">INDIRECT("'"&amp;A98&amp;"'!"&amp;B98)</f>
        <v>3.15</v>
      </c>
      <c r="D98" t="s">
        <v>404</v>
      </c>
      <c r="E98">
        <f t="shared" ref="E98:E99" ca="1" si="28">INDIRECT("'"&amp;A98&amp;"'!"&amp;D98)</f>
        <v>0</v>
      </c>
      <c r="F98" t="s">
        <v>469</v>
      </c>
      <c r="G98" t="str">
        <f t="shared" ref="G98:G99" ca="1" si="29">INDIRECT("'"&amp;A98&amp;"'!"&amp;F98)</f>
        <v/>
      </c>
    </row>
    <row r="99" spans="1:7">
      <c r="A99" t="s">
        <v>356</v>
      </c>
      <c r="B99" t="s">
        <v>337</v>
      </c>
      <c r="C99" s="82">
        <f t="shared" ca="1" si="27"/>
        <v>3.16</v>
      </c>
      <c r="D99" t="s">
        <v>405</v>
      </c>
      <c r="E99">
        <f t="shared" ca="1" si="28"/>
        <v>0</v>
      </c>
      <c r="F99" t="s">
        <v>470</v>
      </c>
      <c r="G99" t="str">
        <f t="shared" ca="1" si="29"/>
        <v/>
      </c>
    </row>
    <row r="100" spans="1:7">
      <c r="C100" s="81" t="s">
        <v>105</v>
      </c>
    </row>
    <row r="101" spans="1:7">
      <c r="A101" t="s">
        <v>356</v>
      </c>
      <c r="B101" t="s">
        <v>338</v>
      </c>
      <c r="C101" s="82">
        <f ca="1">INDIRECT("'"&amp;A101&amp;"'!"&amp;B101)</f>
        <v>3.17</v>
      </c>
      <c r="D101" t="s">
        <v>406</v>
      </c>
      <c r="E101">
        <f ca="1">INDIRECT("'"&amp;A101&amp;"'!"&amp;D101)</f>
        <v>0</v>
      </c>
      <c r="F101" t="s">
        <v>471</v>
      </c>
      <c r="G101" t="str">
        <f ca="1">INDIRECT("'"&amp;A101&amp;"'!"&amp;F101)</f>
        <v/>
      </c>
    </row>
    <row r="102" spans="1:7">
      <c r="C102" s="81" t="s">
        <v>106</v>
      </c>
    </row>
    <row r="103" spans="1:7">
      <c r="A103" t="s">
        <v>356</v>
      </c>
      <c r="B103" t="s">
        <v>339</v>
      </c>
      <c r="C103" s="82">
        <f ca="1">INDIRECT("'"&amp;A103&amp;"'!"&amp;B103)</f>
        <v>3.18</v>
      </c>
      <c r="D103" t="s">
        <v>407</v>
      </c>
      <c r="E103">
        <f ca="1">INDIRECT("'"&amp;A103&amp;"'!"&amp;D103)</f>
        <v>0</v>
      </c>
      <c r="F103" t="s">
        <v>472</v>
      </c>
      <c r="G103" t="str">
        <f ca="1">INDIRECT("'"&amp;A103&amp;"'!"&amp;F103)</f>
        <v/>
      </c>
    </row>
    <row r="104" spans="1:7">
      <c r="C104" s="81" t="s">
        <v>107</v>
      </c>
    </row>
    <row r="105" spans="1:7">
      <c r="C105" s="81" t="s">
        <v>108</v>
      </c>
    </row>
    <row r="106" spans="1:7">
      <c r="A106" t="s">
        <v>356</v>
      </c>
      <c r="B106" t="s">
        <v>340</v>
      </c>
      <c r="C106" s="82">
        <f ca="1">INDIRECT("'"&amp;A106&amp;"'!"&amp;B106)</f>
        <v>3.19</v>
      </c>
      <c r="D106" t="s">
        <v>408</v>
      </c>
      <c r="E106">
        <f ca="1">INDIRECT("'"&amp;A106&amp;"'!"&amp;D106)</f>
        <v>0</v>
      </c>
      <c r="F106" t="s">
        <v>473</v>
      </c>
      <c r="G106" t="str">
        <f ca="1">INDIRECT("'"&amp;A106&amp;"'!"&amp;F106)</f>
        <v/>
      </c>
    </row>
    <row r="107" spans="1:7">
      <c r="C107" s="81" t="s">
        <v>109</v>
      </c>
    </row>
    <row r="108" spans="1:7">
      <c r="A108" t="s">
        <v>356</v>
      </c>
      <c r="B108" t="s">
        <v>341</v>
      </c>
      <c r="C108" s="83">
        <f ca="1">INDIRECT("'"&amp;A108&amp;"'!"&amp;B108)</f>
        <v>3.2</v>
      </c>
      <c r="D108" t="s">
        <v>409</v>
      </c>
      <c r="E108">
        <f ca="1">INDIRECT("'"&amp;A108&amp;"'!"&amp;D108)</f>
        <v>0</v>
      </c>
      <c r="F108" t="s">
        <v>474</v>
      </c>
      <c r="G108" t="str">
        <f ca="1">INDIRECT("'"&amp;A108&amp;"'!"&amp;F108)</f>
        <v/>
      </c>
    </row>
    <row r="109" spans="1:7">
      <c r="C109" s="81" t="s">
        <v>110</v>
      </c>
    </row>
    <row r="110" spans="1:7">
      <c r="A110" t="s">
        <v>356</v>
      </c>
      <c r="B110" t="s">
        <v>342</v>
      </c>
      <c r="C110" s="82">
        <f t="shared" ref="C110:C112" ca="1" si="30">INDIRECT("'"&amp;A110&amp;"'!"&amp;B110)</f>
        <v>3.21</v>
      </c>
      <c r="D110" t="s">
        <v>410</v>
      </c>
      <c r="E110">
        <f t="shared" ref="E110:E112" ca="1" si="31">INDIRECT("'"&amp;A110&amp;"'!"&amp;D110)</f>
        <v>0</v>
      </c>
      <c r="F110" t="s">
        <v>475</v>
      </c>
      <c r="G110" t="str">
        <f t="shared" ref="G110:G112" ca="1" si="32">INDIRECT("'"&amp;A110&amp;"'!"&amp;F110)</f>
        <v/>
      </c>
    </row>
    <row r="111" spans="1:7">
      <c r="A111" t="s">
        <v>356</v>
      </c>
      <c r="B111" t="s">
        <v>343</v>
      </c>
      <c r="C111" s="82">
        <f t="shared" ca="1" si="30"/>
        <v>3.22</v>
      </c>
      <c r="D111" t="s">
        <v>411</v>
      </c>
      <c r="E111">
        <f t="shared" ca="1" si="31"/>
        <v>0</v>
      </c>
      <c r="F111" t="s">
        <v>476</v>
      </c>
      <c r="G111" t="str">
        <f t="shared" ca="1" si="32"/>
        <v/>
      </c>
    </row>
    <row r="112" spans="1:7">
      <c r="A112" t="s">
        <v>356</v>
      </c>
      <c r="B112" t="s">
        <v>344</v>
      </c>
      <c r="C112" s="82">
        <f t="shared" ca="1" si="30"/>
        <v>3.23</v>
      </c>
      <c r="D112" t="s">
        <v>412</v>
      </c>
      <c r="E112">
        <f t="shared" ca="1" si="31"/>
        <v>0</v>
      </c>
      <c r="F112" t="s">
        <v>477</v>
      </c>
      <c r="G112" t="str">
        <f t="shared" ca="1" si="32"/>
        <v/>
      </c>
    </row>
    <row r="113" spans="1:7">
      <c r="C113" s="81" t="s">
        <v>111</v>
      </c>
    </row>
    <row r="114" spans="1:7">
      <c r="A114" t="s">
        <v>356</v>
      </c>
      <c r="B114" t="s">
        <v>345</v>
      </c>
      <c r="C114" s="82">
        <f ca="1">INDIRECT("'"&amp;A114&amp;"'!"&amp;B114)</f>
        <v>3.24</v>
      </c>
      <c r="D114" t="s">
        <v>413</v>
      </c>
      <c r="E114">
        <f ca="1">INDIRECT("'"&amp;A114&amp;"'!"&amp;D114)</f>
        <v>0</v>
      </c>
      <c r="F114" t="s">
        <v>478</v>
      </c>
      <c r="G114" t="str">
        <f ca="1">INDIRECT("'"&amp;A114&amp;"'!"&amp;F114)</f>
        <v/>
      </c>
    </row>
    <row r="115" spans="1:7">
      <c r="C115" s="81" t="s">
        <v>112</v>
      </c>
    </row>
    <row r="116" spans="1:7">
      <c r="C116" s="81" t="s">
        <v>113</v>
      </c>
    </row>
    <row r="117" spans="1:7">
      <c r="A117" t="s">
        <v>356</v>
      </c>
      <c r="B117" t="s">
        <v>346</v>
      </c>
      <c r="C117" s="82">
        <f t="shared" ref="C117:C118" ca="1" si="33">INDIRECT("'"&amp;A117&amp;"'!"&amp;B117)</f>
        <v>3.25</v>
      </c>
      <c r="D117" t="s">
        <v>414</v>
      </c>
      <c r="E117">
        <f t="shared" ref="E117:E118" ca="1" si="34">INDIRECT("'"&amp;A117&amp;"'!"&amp;D117)</f>
        <v>0</v>
      </c>
      <c r="F117" t="s">
        <v>479</v>
      </c>
      <c r="G117" t="str">
        <f t="shared" ref="G117:G118" ca="1" si="35">INDIRECT("'"&amp;A117&amp;"'!"&amp;F117)</f>
        <v/>
      </c>
    </row>
    <row r="118" spans="1:7">
      <c r="A118" t="s">
        <v>356</v>
      </c>
      <c r="B118" t="s">
        <v>347</v>
      </c>
      <c r="C118" s="82">
        <f t="shared" ca="1" si="33"/>
        <v>3.26</v>
      </c>
      <c r="D118" t="s">
        <v>415</v>
      </c>
      <c r="E118">
        <f t="shared" ca="1" si="34"/>
        <v>0</v>
      </c>
      <c r="F118" t="s">
        <v>480</v>
      </c>
      <c r="G118" t="str">
        <f t="shared" ca="1" si="35"/>
        <v/>
      </c>
    </row>
    <row r="119" spans="1:7">
      <c r="C119" s="81" t="s">
        <v>114</v>
      </c>
    </row>
    <row r="120" spans="1:7">
      <c r="A120" t="s">
        <v>356</v>
      </c>
      <c r="B120" t="s">
        <v>348</v>
      </c>
      <c r="C120" s="82">
        <f ca="1">INDIRECT("'"&amp;A120&amp;"'!"&amp;B120)</f>
        <v>3.27</v>
      </c>
      <c r="D120" t="s">
        <v>416</v>
      </c>
      <c r="E120">
        <f ca="1">INDIRECT("'"&amp;A120&amp;"'!"&amp;D120)</f>
        <v>0</v>
      </c>
      <c r="F120" t="s">
        <v>481</v>
      </c>
      <c r="G120" t="str">
        <f ca="1">INDIRECT("'"&amp;A120&amp;"'!"&amp;F120)</f>
        <v/>
      </c>
    </row>
    <row r="121" spans="1:7">
      <c r="C121" s="81" t="s">
        <v>115</v>
      </c>
    </row>
    <row r="122" spans="1:7">
      <c r="A122" t="s">
        <v>356</v>
      </c>
      <c r="B122" t="s">
        <v>349</v>
      </c>
      <c r="C122" s="82">
        <f ca="1">INDIRECT("'"&amp;A122&amp;"'!"&amp;B122)</f>
        <v>3.28</v>
      </c>
      <c r="D122" t="s">
        <v>417</v>
      </c>
      <c r="E122">
        <f ca="1">INDIRECT("'"&amp;A122&amp;"'!"&amp;D122)</f>
        <v>0</v>
      </c>
      <c r="F122" t="s">
        <v>482</v>
      </c>
      <c r="G122" t="str">
        <f ca="1">INDIRECT("'"&amp;A122&amp;"'!"&amp;F122)</f>
        <v/>
      </c>
    </row>
    <row r="123" spans="1:7">
      <c r="C123" s="81" t="s">
        <v>116</v>
      </c>
    </row>
    <row r="124" spans="1:7">
      <c r="A124" t="s">
        <v>356</v>
      </c>
      <c r="B124" t="s">
        <v>350</v>
      </c>
      <c r="C124" s="82">
        <f t="shared" ref="C124:C125" ca="1" si="36">INDIRECT("'"&amp;A124&amp;"'!"&amp;B124)</f>
        <v>3.29</v>
      </c>
      <c r="D124" t="s">
        <v>418</v>
      </c>
      <c r="E124">
        <f t="shared" ref="E124:E125" ca="1" si="37">INDIRECT("'"&amp;A124&amp;"'!"&amp;D124)</f>
        <v>0</v>
      </c>
      <c r="F124" t="s">
        <v>483</v>
      </c>
      <c r="G124" t="str">
        <f t="shared" ref="G124:G125" ca="1" si="38">INDIRECT("'"&amp;A124&amp;"'!"&amp;F124)</f>
        <v/>
      </c>
    </row>
    <row r="125" spans="1:7">
      <c r="A125" t="s">
        <v>356</v>
      </c>
      <c r="B125" t="s">
        <v>351</v>
      </c>
      <c r="C125" s="83">
        <f t="shared" ca="1" si="36"/>
        <v>3.3</v>
      </c>
      <c r="D125" t="s">
        <v>419</v>
      </c>
      <c r="E125">
        <f t="shared" ca="1" si="37"/>
        <v>0</v>
      </c>
      <c r="F125" t="s">
        <v>484</v>
      </c>
      <c r="G125" t="str">
        <f t="shared" ca="1" si="38"/>
        <v/>
      </c>
    </row>
    <row r="126" spans="1:7">
      <c r="C126" s="81" t="s">
        <v>117</v>
      </c>
    </row>
    <row r="127" spans="1:7">
      <c r="C127" s="81" t="s">
        <v>118</v>
      </c>
    </row>
    <row r="128" spans="1:7">
      <c r="A128" t="s">
        <v>356</v>
      </c>
      <c r="B128" t="s">
        <v>352</v>
      </c>
      <c r="C128" s="82">
        <f ca="1">INDIRECT("'"&amp;A128&amp;"'!"&amp;B128)</f>
        <v>3.31</v>
      </c>
      <c r="D128" t="s">
        <v>420</v>
      </c>
      <c r="E128">
        <f ca="1">INDIRECT("'"&amp;A128&amp;"'!"&amp;D128)</f>
        <v>0</v>
      </c>
      <c r="F128" t="s">
        <v>485</v>
      </c>
      <c r="G128" t="str">
        <f ca="1">INDIRECT("'"&amp;A128&amp;"'!"&amp;F128)</f>
        <v/>
      </c>
    </row>
    <row r="129" spans="1:7">
      <c r="C129" s="81" t="s">
        <v>119</v>
      </c>
    </row>
    <row r="130" spans="1:7">
      <c r="A130" t="s">
        <v>356</v>
      </c>
      <c r="B130" t="s">
        <v>353</v>
      </c>
      <c r="C130" s="82">
        <f ca="1">INDIRECT("'"&amp;A130&amp;"'!"&amp;B130)</f>
        <v>3.32</v>
      </c>
      <c r="D130" t="s">
        <v>421</v>
      </c>
      <c r="E130">
        <f ca="1">INDIRECT("'"&amp;A130&amp;"'!"&amp;D130)</f>
        <v>0</v>
      </c>
      <c r="F130" t="s">
        <v>486</v>
      </c>
      <c r="G130" t="str">
        <f ca="1">INDIRECT("'"&amp;A130&amp;"'!"&amp;F130)</f>
        <v/>
      </c>
    </row>
  </sheetData>
  <sheetProtection sheet="1" objects="1" scenarios="1"/>
  <autoFilter ref="A1:G130" xr:uid="{E13A1242-204A-47FF-9F72-0950BB8AF55D}"/>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1EFA1-BCE3-4844-A106-F3EC6C4908D7}">
  <sheetPr>
    <tabColor theme="1"/>
  </sheetPr>
  <dimension ref="A1:T164"/>
  <sheetViews>
    <sheetView showGridLines="0" zoomScaleNormal="100" workbookViewId="0"/>
  </sheetViews>
  <sheetFormatPr defaultColWidth="0" defaultRowHeight="15" customHeight="1" zeroHeight="1"/>
  <cols>
    <col min="1" max="1" width="0.85546875" customWidth="1"/>
    <col min="2" max="3" width="9.140625" customWidth="1"/>
    <col min="4" max="14" width="5.7109375" customWidth="1"/>
    <col min="15" max="15" width="1.7109375" customWidth="1"/>
    <col min="16" max="16" width="46" customWidth="1"/>
    <col min="17" max="19" width="9.140625" customWidth="1"/>
    <col min="20" max="20" width="1.7109375" customWidth="1"/>
    <col min="21" max="16384" width="9.140625" hidden="1"/>
  </cols>
  <sheetData>
    <row r="1" spans="2:19" ht="15" customHeight="1">
      <c r="B1" s="1" t="s">
        <v>487</v>
      </c>
      <c r="F1" s="142" t="s">
        <v>488</v>
      </c>
    </row>
    <row r="2" spans="2:19" ht="15" customHeight="1">
      <c r="B2" t="s">
        <v>0</v>
      </c>
    </row>
    <row r="3" spans="2:19" ht="15" customHeight="1"/>
    <row r="4" spans="2:19" ht="15" customHeight="1">
      <c r="B4" s="87"/>
      <c r="C4" s="88" t="s">
        <v>490</v>
      </c>
      <c r="D4" s="153" t="s">
        <v>489</v>
      </c>
      <c r="E4" s="153"/>
      <c r="F4" s="153"/>
      <c r="G4" s="153"/>
      <c r="H4" s="153"/>
      <c r="I4" s="153"/>
      <c r="J4" s="153"/>
      <c r="K4" s="153"/>
      <c r="L4" s="153"/>
      <c r="M4" s="153"/>
      <c r="N4" s="89" t="s">
        <v>262</v>
      </c>
    </row>
    <row r="5" spans="2:19" ht="15" customHeight="1">
      <c r="B5" s="139" t="s">
        <v>280</v>
      </c>
      <c r="C5" s="103" t="s">
        <v>491</v>
      </c>
      <c r="D5" s="98">
        <v>0</v>
      </c>
      <c r="E5" s="98">
        <v>10</v>
      </c>
      <c r="F5" s="98">
        <v>20</v>
      </c>
      <c r="G5" s="98">
        <v>30</v>
      </c>
      <c r="H5" s="98">
        <v>40</v>
      </c>
      <c r="I5" s="98">
        <v>50</v>
      </c>
      <c r="J5" s="98">
        <v>60</v>
      </c>
      <c r="K5" s="98">
        <v>70</v>
      </c>
      <c r="L5" s="98">
        <v>80</v>
      </c>
      <c r="M5" s="98">
        <v>90</v>
      </c>
      <c r="N5" s="99">
        <v>100</v>
      </c>
    </row>
    <row r="6" spans="2:19" ht="15" customHeight="1">
      <c r="B6" s="143" t="s">
        <v>286</v>
      </c>
      <c r="C6" s="100"/>
      <c r="D6" s="100"/>
      <c r="E6" s="100"/>
      <c r="F6" s="100"/>
      <c r="G6" s="100"/>
      <c r="H6" s="100"/>
      <c r="I6" s="100"/>
      <c r="J6" s="100"/>
      <c r="K6" s="100"/>
      <c r="L6" s="100"/>
      <c r="M6" s="100"/>
      <c r="N6" s="101"/>
      <c r="P6" t="s">
        <v>496</v>
      </c>
    </row>
    <row r="7" spans="2:19" ht="15" customHeight="1">
      <c r="B7" s="140" t="s">
        <v>11</v>
      </c>
      <c r="C7" s="106"/>
      <c r="D7" s="106"/>
      <c r="E7" s="106"/>
      <c r="F7" s="106"/>
      <c r="G7" s="106"/>
      <c r="H7" s="106"/>
      <c r="I7" s="106"/>
      <c r="J7" s="106"/>
      <c r="K7" s="106"/>
      <c r="L7" s="106"/>
      <c r="M7" s="106"/>
      <c r="N7" s="107"/>
      <c r="P7" s="130"/>
      <c r="Q7" s="154" t="s">
        <v>497</v>
      </c>
      <c r="R7" s="154" t="s">
        <v>498</v>
      </c>
      <c r="S7" s="136" t="s">
        <v>490</v>
      </c>
    </row>
    <row r="8" spans="2:19" ht="15" customHeight="1">
      <c r="B8" s="141" t="s">
        <v>11</v>
      </c>
      <c r="C8" s="92"/>
      <c r="D8" s="92"/>
      <c r="E8" s="92"/>
      <c r="F8" s="92"/>
      <c r="G8" s="92"/>
      <c r="H8" s="92"/>
      <c r="I8" s="92"/>
      <c r="J8" s="92"/>
      <c r="K8" s="92"/>
      <c r="L8" s="92"/>
      <c r="M8" s="92"/>
      <c r="N8" s="93"/>
      <c r="P8" s="137" t="s">
        <v>507</v>
      </c>
      <c r="Q8" s="154"/>
      <c r="R8" s="154"/>
      <c r="S8" s="131"/>
    </row>
    <row r="9" spans="2:19" ht="15" customHeight="1">
      <c r="B9" s="94">
        <v>1.01</v>
      </c>
      <c r="C9" s="95" t="str">
        <f ca="1">IF('Reference sheet'!G5="","x",'Reference sheet'!G5)</f>
        <v>x</v>
      </c>
      <c r="D9" s="92" t="str">
        <f ca="1">IF(C9="x","",IF(C9="n/a",".",IF(AND(C9&gt;=0,C9&lt;=59),"..",IF(AND(C9&gt;=60,C9&lt;=99),"…",IF(C9=100,"….","")))))</f>
        <v/>
      </c>
      <c r="E9" s="92" t="str">
        <f ca="1">IF(C9="x","",IF(C9="n/a",".",IF(AND(C9&gt;=10,C9&lt;=59),"..",IF(AND(C9&gt;=60,C9&lt;=99),"…",IF(C9=100,"….","")))))</f>
        <v/>
      </c>
      <c r="F9" s="92" t="str">
        <f ca="1">IF(C9="x","",IF(C9="n/a",".",IF(AND(C9&gt;=20,C9&lt;=59),"..",IF(AND(C9&gt;=60,C9&lt;=99),"…",IF(C9=100,"….","")))))</f>
        <v/>
      </c>
      <c r="G9" s="92" t="str">
        <f ca="1">IF(C9="x","",IF(C9="n/a",".",IF(AND(C9&gt;=30,C9&lt;=59),"..",IF(AND(C9&gt;=60,C9&lt;=99),"…",IF(C9=100,"….","")))))</f>
        <v/>
      </c>
      <c r="H9" s="92" t="str">
        <f ca="1">IF(C9="x","",IF(C9="n/a",".",IF(AND(C9&gt;=40,C9&lt;=59),"..",IF(AND(C9&gt;=60,C9&lt;=99),"…",IF(C9=100,"….","")))))</f>
        <v/>
      </c>
      <c r="I9" s="92" t="str">
        <f ca="1">IF(C9="x","",IF(C9="n/a",".",IF(AND(C9&gt;=50,C9&lt;=59),"..",IF(AND(C9&gt;=60,C9&lt;=99),"…",IF(C9=100,"….","")))))</f>
        <v/>
      </c>
      <c r="J9" s="92" t="str">
        <f ca="1">IF(C9="x","",IF(C9="n/a",".",IF(AND(C9&gt;=60,C9&lt;=99),"…",IF(C9=100,"….",""))))</f>
        <v/>
      </c>
      <c r="K9" s="92" t="str">
        <f ca="1">IF(C9="x","",IF(C9="n/a",".",IF(AND(C9&gt;=70,C9&lt;=99),"…",IF(C9=100,"….",""))))</f>
        <v/>
      </c>
      <c r="L9" s="92" t="str">
        <f ca="1">IF(C9="x","",IF(C9="n/a",".",IF(AND(C9&gt;=80,C9&lt;=99),"…",IF(C9=100,"….",""))))</f>
        <v/>
      </c>
      <c r="M9" s="92" t="str">
        <f ca="1">IF(C9="x","",IF(C9="n/a",".",IF(AND(C9&gt;=90,C9&lt;=99),"…",IF(C9=100,"….",""))))</f>
        <v/>
      </c>
      <c r="N9" s="93" t="str">
        <f ca="1">IF(C9="x","",IF(C9="n/a",".",IF(C9=100,"….","")))</f>
        <v/>
      </c>
      <c r="P9" s="138" t="s">
        <v>286</v>
      </c>
      <c r="Q9" s="134">
        <v>25</v>
      </c>
      <c r="R9" s="134">
        <f ca="1">F56</f>
        <v>0</v>
      </c>
      <c r="S9" s="133">
        <f t="shared" ref="S9:S10" ca="1" si="0">R9/Q9*100</f>
        <v>0</v>
      </c>
    </row>
    <row r="10" spans="2:19" ht="15" customHeight="1">
      <c r="B10" s="105" t="s">
        <v>13</v>
      </c>
      <c r="C10" s="106"/>
      <c r="D10" s="106"/>
      <c r="E10" s="106"/>
      <c r="F10" s="106"/>
      <c r="G10" s="106"/>
      <c r="H10" s="106"/>
      <c r="I10" s="106"/>
      <c r="J10" s="106"/>
      <c r="K10" s="106"/>
      <c r="L10" s="106"/>
      <c r="M10" s="106"/>
      <c r="N10" s="107"/>
      <c r="P10" s="138" t="s">
        <v>287</v>
      </c>
      <c r="Q10" s="134">
        <v>8</v>
      </c>
      <c r="R10" s="134">
        <f ca="1">F87</f>
        <v>0</v>
      </c>
      <c r="S10" s="133">
        <f t="shared" ca="1" si="0"/>
        <v>0</v>
      </c>
    </row>
    <row r="11" spans="2:19" ht="15" customHeight="1">
      <c r="B11" s="90" t="s">
        <v>14</v>
      </c>
      <c r="C11" s="91"/>
      <c r="D11" s="92"/>
      <c r="E11" s="92"/>
      <c r="F11" s="92"/>
      <c r="G11" s="92"/>
      <c r="H11" s="92"/>
      <c r="I11" s="92"/>
      <c r="J11" s="92"/>
      <c r="K11" s="92"/>
      <c r="L11" s="92"/>
      <c r="M11" s="92"/>
      <c r="N11" s="93"/>
      <c r="P11" s="138" t="s">
        <v>288</v>
      </c>
      <c r="Q11" s="134">
        <v>32</v>
      </c>
      <c r="R11" s="134">
        <f ca="1">F164</f>
        <v>0</v>
      </c>
      <c r="S11" s="133">
        <f ca="1">R11/Q11*100</f>
        <v>0</v>
      </c>
    </row>
    <row r="12" spans="2:19" ht="15" customHeight="1">
      <c r="B12" s="94">
        <v>1.02</v>
      </c>
      <c r="C12" s="95" t="str">
        <f ca="1">IF('Reference sheet'!G8="","x",'Reference sheet'!G8)</f>
        <v>x</v>
      </c>
      <c r="D12" s="92" t="str">
        <f ca="1">IF(C12="x","",IF(C12="n/a",".",IF(AND(C12&gt;=0,C12&lt;=59),"..",IF(AND(C12&gt;=60,C12&lt;=99),"…",IF(C12=100,"….","")))))</f>
        <v/>
      </c>
      <c r="E12" s="92" t="str">
        <f ca="1">IF(C12="x","",IF(C12="n/a",".",IF(AND(C12&gt;=10,C12&lt;=59),"..",IF(AND(C12&gt;=60,C12&lt;=99),"…",IF(C12=100,"….","")))))</f>
        <v/>
      </c>
      <c r="F12" s="92" t="str">
        <f ca="1">IF(C12="x","",IF(C12="n/a",".",IF(AND(C12&gt;=20,C12&lt;=59),"..",IF(AND(C12&gt;=60,C12&lt;=99),"…",IF(C12=100,"….","")))))</f>
        <v/>
      </c>
      <c r="G12" s="92" t="str">
        <f ca="1">IF(C12="x","",IF(C12="n/a",".",IF(AND(C12&gt;=30,C12&lt;=59),"..",IF(AND(C12&gt;=60,C12&lt;=99),"…",IF(C12=100,"….","")))))</f>
        <v/>
      </c>
      <c r="H12" s="92" t="str">
        <f ca="1">IF(C12="x","",IF(C12="n/a",".",IF(AND(C12&gt;=40,C12&lt;=59),"..",IF(AND(C12&gt;=60,C12&lt;=99),"…",IF(C12=100,"….","")))))</f>
        <v/>
      </c>
      <c r="I12" s="92" t="str">
        <f ca="1">IF(C12="x","",IF(C12="n/a",".",IF(AND(C12&gt;=50,C12&lt;=59),"..",IF(AND(C12&gt;=60,C12&lt;=99),"…",IF(C12=100,"….","")))))</f>
        <v/>
      </c>
      <c r="J12" s="92" t="str">
        <f ca="1">IF(C12="x","",IF(C12="n/a",".",IF(AND(C12&gt;=60,C12&lt;=99),"…",IF(C12=100,"….",""))))</f>
        <v/>
      </c>
      <c r="K12" s="92" t="str">
        <f ca="1">IF(C12="x","",IF(C12="n/a",".",IF(AND(C12&gt;=70,C12&lt;=99),"…",IF(C12=100,"….",""))))</f>
        <v/>
      </c>
      <c r="L12" s="92" t="str">
        <f ca="1">IF(C12="x","",IF(C12="n/a",".",IF(AND(C12&gt;=80,C12&lt;=99),"…",IF(C12=100,"….",""))))</f>
        <v/>
      </c>
      <c r="M12" s="92" t="str">
        <f ca="1">IF(C12="x","",IF(C12="n/a",".",IF(AND(C12&gt;=90,C12&lt;=99),"…",IF(C12=100,"….",""))))</f>
        <v/>
      </c>
      <c r="N12" s="93" t="str">
        <f ca="1">IF(C12="x","",IF(C12="n/a",".",IF(C12=100,"….","")))</f>
        <v/>
      </c>
      <c r="P12" s="138" t="s">
        <v>499</v>
      </c>
      <c r="Q12" s="134">
        <f>SUM(Q9:Q11)</f>
        <v>65</v>
      </c>
      <c r="R12" s="134">
        <f ca="1">SUM(R9:R11)</f>
        <v>0</v>
      </c>
      <c r="S12" s="133">
        <f t="shared" ref="S12" ca="1" si="1">R12/Q12*100</f>
        <v>0</v>
      </c>
    </row>
    <row r="13" spans="2:19" ht="15" customHeight="1">
      <c r="B13" s="90" t="s">
        <v>17</v>
      </c>
      <c r="C13" s="91"/>
      <c r="D13" s="92"/>
      <c r="E13" s="92"/>
      <c r="F13" s="92"/>
      <c r="G13" s="92"/>
      <c r="H13" s="92"/>
      <c r="I13" s="92"/>
      <c r="J13" s="92"/>
      <c r="K13" s="92"/>
      <c r="L13" s="92"/>
      <c r="M13" s="92"/>
      <c r="N13" s="93"/>
      <c r="P13" s="111"/>
      <c r="Q13" s="111"/>
      <c r="R13" s="111"/>
      <c r="S13" s="127"/>
    </row>
    <row r="14" spans="2:19" ht="15" customHeight="1">
      <c r="B14" s="94">
        <v>1.03</v>
      </c>
      <c r="C14" s="95" t="str">
        <f ca="1">IF('Reference sheet'!G10="","x",'Reference sheet'!G10)</f>
        <v>x</v>
      </c>
      <c r="D14" s="92" t="str">
        <f ca="1">IF(C14="x","",IF(C14="n/a",".",IF(AND(C14&gt;=0,C14&lt;=59),"..",IF(AND(C14&gt;=60,C14&lt;=99),"…",IF(C14=100,"….","")))))</f>
        <v/>
      </c>
      <c r="E14" s="92" t="str">
        <f ca="1">IF(C14="x","",IF(C14="n/a",".",IF(AND(C14&gt;=10,C14&lt;=59),"..",IF(AND(C14&gt;=60,C14&lt;=99),"…",IF(C14=100,"….","")))))</f>
        <v/>
      </c>
      <c r="F14" s="92" t="str">
        <f ca="1">IF(C14="x","",IF(C14="n/a",".",IF(AND(C14&gt;=20,C14&lt;=59),"..",IF(AND(C14&gt;=60,C14&lt;=99),"…",IF(C14=100,"….","")))))</f>
        <v/>
      </c>
      <c r="G14" s="92" t="str">
        <f ca="1">IF(C14="x","",IF(C14="n/a",".",IF(AND(C14&gt;=30,C14&lt;=59),"..",IF(AND(C14&gt;=60,C14&lt;=99),"…",IF(C14=100,"….","")))))</f>
        <v/>
      </c>
      <c r="H14" s="92" t="str">
        <f ca="1">IF(C14="x","",IF(C14="n/a",".",IF(AND(C14&gt;=40,C14&lt;=59),"..",IF(AND(C14&gt;=60,C14&lt;=99),"…",IF(C14=100,"….","")))))</f>
        <v/>
      </c>
      <c r="I14" s="92" t="str">
        <f ca="1">IF(C14="x","",IF(C14="n/a",".",IF(AND(C14&gt;=50,C14&lt;=59),"..",IF(AND(C14&gt;=60,C14&lt;=99),"…",IF(C14=100,"….","")))))</f>
        <v/>
      </c>
      <c r="J14" s="92" t="str">
        <f ca="1">IF(C14="x","",IF(C14="n/a",".",IF(AND(C14&gt;=60,C14&lt;=99),"…",IF(C14=100,"….",""))))</f>
        <v/>
      </c>
      <c r="K14" s="92" t="str">
        <f ca="1">IF(C14="x","",IF(C14="n/a",".",IF(AND(C14&gt;=70,C14&lt;=99),"…",IF(C14=100,"….",""))))</f>
        <v/>
      </c>
      <c r="L14" s="92" t="str">
        <f ca="1">IF(C14="x","",IF(C14="n/a",".",IF(AND(C14&gt;=80,C14&lt;=99),"…",IF(C14=100,"….",""))))</f>
        <v/>
      </c>
      <c r="M14" s="92" t="str">
        <f ca="1">IF(C14="x","",IF(C14="n/a",".",IF(AND(C14&gt;=90,C14&lt;=99),"…",IF(C14=100,"….",""))))</f>
        <v/>
      </c>
      <c r="N14" s="93" t="str">
        <f ca="1">IF(C14="x","",IF(C14="n/a",".",IF(C14=100,"….","")))</f>
        <v/>
      </c>
    </row>
    <row r="15" spans="2:19" ht="15" customHeight="1">
      <c r="B15" s="90" t="s">
        <v>18</v>
      </c>
      <c r="C15" s="91"/>
      <c r="D15" s="92"/>
      <c r="E15" s="92"/>
      <c r="F15" s="92"/>
      <c r="G15" s="92"/>
      <c r="H15" s="92"/>
      <c r="I15" s="92"/>
      <c r="J15" s="92"/>
      <c r="K15" s="92"/>
      <c r="L15" s="92"/>
      <c r="M15" s="92"/>
      <c r="N15" s="93"/>
      <c r="P15" t="s">
        <v>500</v>
      </c>
    </row>
    <row r="16" spans="2:19" ht="15" customHeight="1">
      <c r="B16" s="94">
        <v>1.04</v>
      </c>
      <c r="C16" s="95" t="str">
        <f ca="1">IF('Reference sheet'!G12="","x",'Reference sheet'!G12)</f>
        <v>x</v>
      </c>
      <c r="D16" s="92" t="str">
        <f ca="1">IF(C16="x","",IF(C16="n/a",".",IF(AND(C16&gt;=0,C16&lt;=59),"..",IF(AND(C16&gt;=60,C16&lt;=99),"…",IF(C16=100,"….","")))))</f>
        <v/>
      </c>
      <c r="E16" s="92" t="str">
        <f ca="1">IF(C16="x","",IF(C16="n/a",".",IF(AND(C16&gt;=10,C16&lt;=59),"..",IF(AND(C16&gt;=60,C16&lt;=99),"…",IF(C16=100,"….","")))))</f>
        <v/>
      </c>
      <c r="F16" s="92" t="str">
        <f ca="1">IF(C16="x","",IF(C16="n/a",".",IF(AND(C16&gt;=20,C16&lt;=59),"..",IF(AND(C16&gt;=60,C16&lt;=99),"…",IF(C16=100,"….","")))))</f>
        <v/>
      </c>
      <c r="G16" s="92" t="str">
        <f ca="1">IF(C16="x","",IF(C16="n/a",".",IF(AND(C16&gt;=30,C16&lt;=59),"..",IF(AND(C16&gt;=60,C16&lt;=99),"…",IF(C16=100,"….","")))))</f>
        <v/>
      </c>
      <c r="H16" s="92" t="str">
        <f ca="1">IF(C16="x","",IF(C16="n/a",".",IF(AND(C16&gt;=40,C16&lt;=59),"..",IF(AND(C16&gt;=60,C16&lt;=99),"…",IF(C16=100,"….","")))))</f>
        <v/>
      </c>
      <c r="I16" s="92" t="str">
        <f ca="1">IF(C16="x","",IF(C16="n/a",".",IF(AND(C16&gt;=50,C16&lt;=59),"..",IF(AND(C16&gt;=60,C16&lt;=99),"…",IF(C16=100,"….","")))))</f>
        <v/>
      </c>
      <c r="J16" s="92" t="str">
        <f ca="1">IF(C16="x","",IF(C16="n/a",".",IF(AND(C16&gt;=60,C16&lt;=99),"…",IF(C16=100,"….",""))))</f>
        <v/>
      </c>
      <c r="K16" s="92" t="str">
        <f ca="1">IF(C16="x","",IF(C16="n/a",".",IF(AND(C16&gt;=70,C16&lt;=99),"…",IF(C16=100,"….",""))))</f>
        <v/>
      </c>
      <c r="L16" s="92" t="str">
        <f ca="1">IF(C16="x","",IF(C16="n/a",".",IF(AND(C16&gt;=80,C16&lt;=99),"…",IF(C16=100,"….",""))))</f>
        <v/>
      </c>
      <c r="M16" s="92" t="str">
        <f ca="1">IF(C16="x","",IF(C16="n/a",".",IF(AND(C16&gt;=90,C16&lt;=99),"…",IF(C16=100,"….",""))))</f>
        <v/>
      </c>
      <c r="N16" s="93" t="str">
        <f ca="1">IF(C16="x","",IF(C16="n/a",".",IF(C16=100,"….","")))</f>
        <v/>
      </c>
      <c r="P16" s="130"/>
      <c r="Q16" s="126"/>
      <c r="R16" s="128" t="s">
        <v>2</v>
      </c>
      <c r="S16" s="125"/>
    </row>
    <row r="17" spans="2:19" ht="15" customHeight="1">
      <c r="B17" s="90" t="s">
        <v>20</v>
      </c>
      <c r="C17" s="91"/>
      <c r="D17" s="92"/>
      <c r="E17" s="92"/>
      <c r="F17" s="92"/>
      <c r="G17" s="92"/>
      <c r="H17" s="92"/>
      <c r="I17" s="92"/>
      <c r="J17" s="92"/>
      <c r="K17" s="92"/>
      <c r="L17" s="92"/>
      <c r="M17" s="92"/>
      <c r="N17" s="93"/>
      <c r="P17" s="137" t="s">
        <v>507</v>
      </c>
      <c r="Q17" s="129" t="s">
        <v>501</v>
      </c>
      <c r="R17" s="129" t="s">
        <v>502</v>
      </c>
      <c r="S17" s="135" t="s">
        <v>503</v>
      </c>
    </row>
    <row r="18" spans="2:19" ht="15" customHeight="1">
      <c r="B18" s="94">
        <v>1.05</v>
      </c>
      <c r="C18" s="95" t="str">
        <f ca="1">IF('Reference sheet'!G14="","x",'Reference sheet'!G14)</f>
        <v>x</v>
      </c>
      <c r="D18" s="92" t="str">
        <f t="shared" ref="D18:D30" ca="1" si="2">IF(C18="x","",IF(C18="n/a",".",IF(AND(C18&gt;=0,C18&lt;=59),"..",IF(AND(C18&gt;=60,C18&lt;=99),"…",IF(C18=100,"….","")))))</f>
        <v/>
      </c>
      <c r="E18" s="92" t="str">
        <f t="shared" ref="E18:E19" ca="1" si="3">IF(C18="x","",IF(C18="n/a",".",IF(AND(C18&gt;=10,C18&lt;=59),"..",IF(AND(C18&gt;=60,C18&lt;=99),"…",IF(C18=100,"….","")))))</f>
        <v/>
      </c>
      <c r="F18" s="92" t="str">
        <f t="shared" ref="F18:F19" ca="1" si="4">IF(C18="x","",IF(C18="n/a",".",IF(AND(C18&gt;=20,C18&lt;=59),"..",IF(AND(C18&gt;=60,C18&lt;=99),"…",IF(C18=100,"….","")))))</f>
        <v/>
      </c>
      <c r="G18" s="92" t="str">
        <f t="shared" ref="G18:G19" ca="1" si="5">IF(C18="x","",IF(C18="n/a",".",IF(AND(C18&gt;=30,C18&lt;=59),"..",IF(AND(C18&gt;=60,C18&lt;=99),"…",IF(C18=100,"….","")))))</f>
        <v/>
      </c>
      <c r="H18" s="92" t="str">
        <f t="shared" ref="H18:H19" ca="1" si="6">IF(C18="x","",IF(C18="n/a",".",IF(AND(C18&gt;=40,C18&lt;=59),"..",IF(AND(C18&gt;=60,C18&lt;=99),"…",IF(C18=100,"….","")))))</f>
        <v/>
      </c>
      <c r="I18" s="92" t="str">
        <f t="shared" ref="I18:I19" ca="1" si="7">IF(C18="x","",IF(C18="n/a",".",IF(AND(C18&gt;=50,C18&lt;=59),"..",IF(AND(C18&gt;=60,C18&lt;=99),"…",IF(C18=100,"….","")))))</f>
        <v/>
      </c>
      <c r="J18" s="92" t="str">
        <f t="shared" ref="J18:J19" ca="1" si="8">IF(C18="x","",IF(C18="n/a",".",IF(AND(C18&gt;=60,C18&lt;=99),"…",IF(C18=100,"….",""))))</f>
        <v/>
      </c>
      <c r="K18" s="92" t="str">
        <f t="shared" ref="K18:K19" ca="1" si="9">IF(C18="x","",IF(C18="n/a",".",IF(AND(C18&gt;=70,C18&lt;=99),"…",IF(C18=100,"….",""))))</f>
        <v/>
      </c>
      <c r="L18" s="92" t="str">
        <f t="shared" ref="L18:L19" ca="1" si="10">IF(C18="x","",IF(C18="n/a",".",IF(AND(C18&gt;=80,C18&lt;=99),"…",IF(C18=100,"….",""))))</f>
        <v/>
      </c>
      <c r="M18" s="92" t="str">
        <f t="shared" ref="M18:M19" ca="1" si="11">IF(C18="x","",IF(C18="n/a",".",IF(AND(C18&gt;=90,C18&lt;=99),"…",IF(C18=100,"….",""))))</f>
        <v/>
      </c>
      <c r="N18" s="93" t="str">
        <f t="shared" ref="N18:N19" ca="1" si="12">IF(C18="x","",IF(C18="n/a",".",IF(C18=100,"….","")))</f>
        <v/>
      </c>
      <c r="P18" s="138" t="s">
        <v>286</v>
      </c>
      <c r="Q18" s="134">
        <f ca="1">F53</f>
        <v>0</v>
      </c>
      <c r="R18" s="134">
        <f ca="1">F54</f>
        <v>0</v>
      </c>
      <c r="S18" s="135">
        <f ca="1">F55</f>
        <v>0</v>
      </c>
    </row>
    <row r="19" spans="2:19" ht="15" customHeight="1">
      <c r="B19" s="94">
        <v>1.06</v>
      </c>
      <c r="C19" s="95" t="str">
        <f ca="1">IF('Reference sheet'!G15="","x",'Reference sheet'!G15)</f>
        <v>x</v>
      </c>
      <c r="D19" s="92" t="str">
        <f t="shared" ca="1" si="2"/>
        <v/>
      </c>
      <c r="E19" s="92" t="str">
        <f t="shared" ca="1" si="3"/>
        <v/>
      </c>
      <c r="F19" s="92" t="str">
        <f t="shared" ca="1" si="4"/>
        <v/>
      </c>
      <c r="G19" s="92" t="str">
        <f t="shared" ca="1" si="5"/>
        <v/>
      </c>
      <c r="H19" s="92" t="str">
        <f t="shared" ca="1" si="6"/>
        <v/>
      </c>
      <c r="I19" s="92" t="str">
        <f t="shared" ca="1" si="7"/>
        <v/>
      </c>
      <c r="J19" s="92" t="str">
        <f t="shared" ca="1" si="8"/>
        <v/>
      </c>
      <c r="K19" s="92" t="str">
        <f t="shared" ca="1" si="9"/>
        <v/>
      </c>
      <c r="L19" s="92" t="str">
        <f t="shared" ca="1" si="10"/>
        <v/>
      </c>
      <c r="M19" s="92" t="str">
        <f t="shared" ca="1" si="11"/>
        <v/>
      </c>
      <c r="N19" s="93" t="str">
        <f t="shared" ca="1" si="12"/>
        <v/>
      </c>
      <c r="P19" s="138" t="s">
        <v>287</v>
      </c>
      <c r="Q19" s="134">
        <f ca="1">F84</f>
        <v>0</v>
      </c>
      <c r="R19" s="134">
        <f ca="1">F85</f>
        <v>0</v>
      </c>
      <c r="S19" s="135">
        <f ca="1">F86</f>
        <v>0</v>
      </c>
    </row>
    <row r="20" spans="2:19" ht="15" customHeight="1">
      <c r="B20" s="90" t="s">
        <v>23</v>
      </c>
      <c r="C20" s="91"/>
      <c r="D20" s="92"/>
      <c r="E20" s="92"/>
      <c r="F20" s="92"/>
      <c r="G20" s="92"/>
      <c r="H20" s="92"/>
      <c r="I20" s="92"/>
      <c r="J20" s="92"/>
      <c r="K20" s="92"/>
      <c r="L20" s="92"/>
      <c r="M20" s="92"/>
      <c r="N20" s="93"/>
      <c r="P20" s="138" t="s">
        <v>288</v>
      </c>
      <c r="Q20" s="134">
        <f ca="1">F161</f>
        <v>0</v>
      </c>
      <c r="R20" s="134">
        <f ca="1">F162</f>
        <v>0</v>
      </c>
      <c r="S20" s="135">
        <f ca="1">F163</f>
        <v>0</v>
      </c>
    </row>
    <row r="21" spans="2:19" ht="15" customHeight="1">
      <c r="B21" s="94">
        <v>1.07</v>
      </c>
      <c r="C21" s="95" t="str">
        <f ca="1">IF('Reference sheet'!G17="","x",'Reference sheet'!G17)</f>
        <v>x</v>
      </c>
      <c r="D21" s="92" t="str">
        <f t="shared" ca="1" si="2"/>
        <v/>
      </c>
      <c r="E21" s="92" t="str">
        <f t="shared" ref="E21:E22" ca="1" si="13">IF(C21="x","",IF(C21="n/a",".",IF(AND(C21&gt;=10,C21&lt;=59),"..",IF(AND(C21&gt;=60,C21&lt;=99),"…",IF(C21=100,"….","")))))</f>
        <v/>
      </c>
      <c r="F21" s="92" t="str">
        <f t="shared" ref="F21:F22" ca="1" si="14">IF(C21="x","",IF(C21="n/a",".",IF(AND(C21&gt;=20,C21&lt;=59),"..",IF(AND(C21&gt;=60,C21&lt;=99),"…",IF(C21=100,"….","")))))</f>
        <v/>
      </c>
      <c r="G21" s="92" t="str">
        <f t="shared" ref="G21:G22" ca="1" si="15">IF(C21="x","",IF(C21="n/a",".",IF(AND(C21&gt;=30,C21&lt;=59),"..",IF(AND(C21&gt;=60,C21&lt;=99),"…",IF(C21=100,"….","")))))</f>
        <v/>
      </c>
      <c r="H21" s="92" t="str">
        <f t="shared" ref="H21:H22" ca="1" si="16">IF(C21="x","",IF(C21="n/a",".",IF(AND(C21&gt;=40,C21&lt;=59),"..",IF(AND(C21&gt;=60,C21&lt;=99),"…",IF(C21=100,"….","")))))</f>
        <v/>
      </c>
      <c r="I21" s="92" t="str">
        <f t="shared" ref="I21:I22" ca="1" si="17">IF(C21="x","",IF(C21="n/a",".",IF(AND(C21&gt;=50,C21&lt;=59),"..",IF(AND(C21&gt;=60,C21&lt;=99),"…",IF(C21=100,"….","")))))</f>
        <v/>
      </c>
      <c r="J21" s="92" t="str">
        <f t="shared" ref="J21:J22" ca="1" si="18">IF(C21="x","",IF(C21="n/a",".",IF(AND(C21&gt;=60,C21&lt;=99),"…",IF(C21=100,"….",""))))</f>
        <v/>
      </c>
      <c r="K21" s="92" t="str">
        <f t="shared" ref="K21:K22" ca="1" si="19">IF(C21="x","",IF(C21="n/a",".",IF(AND(C21&gt;=70,C21&lt;=99),"…",IF(C21=100,"….",""))))</f>
        <v/>
      </c>
      <c r="L21" s="92" t="str">
        <f t="shared" ref="L21:L22" ca="1" si="20">IF(C21="x","",IF(C21="n/a",".",IF(AND(C21&gt;=80,C21&lt;=99),"…",IF(C21=100,"….",""))))</f>
        <v/>
      </c>
      <c r="M21" s="92" t="str">
        <f t="shared" ref="M21:M22" ca="1" si="21">IF(C21="x","",IF(C21="n/a",".",IF(AND(C21&gt;=90,C21&lt;=99),"…",IF(C21=100,"….",""))))</f>
        <v/>
      </c>
      <c r="N21" s="93" t="str">
        <f t="shared" ref="N21:N22" ca="1" si="22">IF(C21="x","",IF(C21="n/a",".",IF(C21=100,"….","")))</f>
        <v/>
      </c>
      <c r="P21" s="138" t="s">
        <v>499</v>
      </c>
      <c r="Q21" s="134">
        <f ca="1">SUM(Q18:Q20)</f>
        <v>0</v>
      </c>
      <c r="R21" s="134">
        <f ca="1">SUM(R18:R20)</f>
        <v>0</v>
      </c>
      <c r="S21" s="135">
        <f ca="1">SUM(S18:S20)</f>
        <v>0</v>
      </c>
    </row>
    <row r="22" spans="2:19" ht="15" customHeight="1">
      <c r="B22" s="94">
        <v>1.08</v>
      </c>
      <c r="C22" s="95" t="str">
        <f ca="1">IF('Reference sheet'!G18="","x",'Reference sheet'!G18)</f>
        <v>x</v>
      </c>
      <c r="D22" s="92" t="str">
        <f t="shared" ca="1" si="2"/>
        <v/>
      </c>
      <c r="E22" s="92" t="str">
        <f t="shared" ca="1" si="13"/>
        <v/>
      </c>
      <c r="F22" s="92" t="str">
        <f t="shared" ca="1" si="14"/>
        <v/>
      </c>
      <c r="G22" s="92" t="str">
        <f t="shared" ca="1" si="15"/>
        <v/>
      </c>
      <c r="H22" s="92" t="str">
        <f t="shared" ca="1" si="16"/>
        <v/>
      </c>
      <c r="I22" s="92" t="str">
        <f t="shared" ca="1" si="17"/>
        <v/>
      </c>
      <c r="J22" s="92" t="str">
        <f t="shared" ca="1" si="18"/>
        <v/>
      </c>
      <c r="K22" s="92" t="str">
        <f t="shared" ca="1" si="19"/>
        <v/>
      </c>
      <c r="L22" s="92" t="str">
        <f t="shared" ca="1" si="20"/>
        <v/>
      </c>
      <c r="M22" s="92" t="str">
        <f t="shared" ca="1" si="21"/>
        <v/>
      </c>
      <c r="N22" s="93" t="str">
        <f t="shared" ca="1" si="22"/>
        <v/>
      </c>
    </row>
    <row r="23" spans="2:19" ht="15" customHeight="1">
      <c r="B23" s="90" t="s">
        <v>26</v>
      </c>
      <c r="C23" s="91"/>
      <c r="D23" s="92"/>
      <c r="E23" s="92"/>
      <c r="F23" s="92"/>
      <c r="G23" s="92"/>
      <c r="H23" s="92"/>
      <c r="I23" s="92"/>
      <c r="J23" s="92"/>
      <c r="K23" s="92"/>
      <c r="L23" s="92"/>
      <c r="M23" s="92"/>
      <c r="N23" s="93"/>
      <c r="P23" s="130"/>
      <c r="Q23" s="126"/>
      <c r="R23" s="128" t="s">
        <v>2</v>
      </c>
      <c r="S23" s="125"/>
    </row>
    <row r="24" spans="2:19" ht="15" customHeight="1">
      <c r="B24" s="94">
        <v>1.0900000000000001</v>
      </c>
      <c r="C24" s="95" t="str">
        <f ca="1">IF('Reference sheet'!G20="","x",'Reference sheet'!G20)</f>
        <v>x</v>
      </c>
      <c r="D24" s="92" t="str">
        <f t="shared" ca="1" si="2"/>
        <v/>
      </c>
      <c r="E24" s="92" t="str">
        <f t="shared" ref="E24:E25" ca="1" si="23">IF(C24="x","",IF(C24="n/a",".",IF(AND(C24&gt;=10,C24&lt;=59),"..",IF(AND(C24&gt;=60,C24&lt;=99),"…",IF(C24=100,"….","")))))</f>
        <v/>
      </c>
      <c r="F24" s="92" t="str">
        <f t="shared" ref="F24:F25" ca="1" si="24">IF(C24="x","",IF(C24="n/a",".",IF(AND(C24&gt;=20,C24&lt;=59),"..",IF(AND(C24&gt;=60,C24&lt;=99),"…",IF(C24=100,"….","")))))</f>
        <v/>
      </c>
      <c r="G24" s="92" t="str">
        <f t="shared" ref="G24:G25" ca="1" si="25">IF(C24="x","",IF(C24="n/a",".",IF(AND(C24&gt;=30,C24&lt;=59),"..",IF(AND(C24&gt;=60,C24&lt;=99),"…",IF(C24=100,"….","")))))</f>
        <v/>
      </c>
      <c r="H24" s="92" t="str">
        <f t="shared" ref="H24:H25" ca="1" si="26">IF(C24="x","",IF(C24="n/a",".",IF(AND(C24&gt;=40,C24&lt;=59),"..",IF(AND(C24&gt;=60,C24&lt;=99),"…",IF(C24=100,"….","")))))</f>
        <v/>
      </c>
      <c r="I24" s="92" t="str">
        <f t="shared" ref="I24:I25" ca="1" si="27">IF(C24="x","",IF(C24="n/a",".",IF(AND(C24&gt;=50,C24&lt;=59),"..",IF(AND(C24&gt;=60,C24&lt;=99),"…",IF(C24=100,"….","")))))</f>
        <v/>
      </c>
      <c r="J24" s="92" t="str">
        <f t="shared" ref="J24:J25" ca="1" si="28">IF(C24="x","",IF(C24="n/a",".",IF(AND(C24&gt;=60,C24&lt;=99),"…",IF(C24=100,"….",""))))</f>
        <v/>
      </c>
      <c r="K24" s="92" t="str">
        <f t="shared" ref="K24:K25" ca="1" si="29">IF(C24="x","",IF(C24="n/a",".",IF(AND(C24&gt;=70,C24&lt;=99),"…",IF(C24=100,"….",""))))</f>
        <v/>
      </c>
      <c r="L24" s="92" t="str">
        <f t="shared" ref="L24:L25" ca="1" si="30">IF(C24="x","",IF(C24="n/a",".",IF(AND(C24&gt;=80,C24&lt;=99),"…",IF(C24=100,"….",""))))</f>
        <v/>
      </c>
      <c r="M24" s="92" t="str">
        <f t="shared" ref="M24:M25" ca="1" si="31">IF(C24="x","",IF(C24="n/a",".",IF(AND(C24&gt;=90,C24&lt;=99),"…",IF(C24=100,"….",""))))</f>
        <v/>
      </c>
      <c r="N24" s="93" t="str">
        <f t="shared" ref="N24:N25" ca="1" si="32">IF(C24="x","",IF(C24="n/a",".",IF(C24=100,"….","")))</f>
        <v/>
      </c>
      <c r="P24" s="137" t="s">
        <v>507</v>
      </c>
      <c r="Q24" s="129" t="s">
        <v>504</v>
      </c>
      <c r="R24" s="129" t="s">
        <v>505</v>
      </c>
      <c r="S24" s="135" t="s">
        <v>506</v>
      </c>
    </row>
    <row r="25" spans="2:19" ht="15" customHeight="1">
      <c r="B25" s="94">
        <v>1.1000000000000001</v>
      </c>
      <c r="C25" s="95" t="str">
        <f ca="1">IF('Reference sheet'!G21="","x",'Reference sheet'!G21)</f>
        <v>x</v>
      </c>
      <c r="D25" s="92" t="str">
        <f t="shared" ca="1" si="2"/>
        <v/>
      </c>
      <c r="E25" s="92" t="str">
        <f t="shared" ca="1" si="23"/>
        <v/>
      </c>
      <c r="F25" s="92" t="str">
        <f t="shared" ca="1" si="24"/>
        <v/>
      </c>
      <c r="G25" s="92" t="str">
        <f t="shared" ca="1" si="25"/>
        <v/>
      </c>
      <c r="H25" s="92" t="str">
        <f t="shared" ca="1" si="26"/>
        <v/>
      </c>
      <c r="I25" s="92" t="str">
        <f t="shared" ca="1" si="27"/>
        <v/>
      </c>
      <c r="J25" s="92" t="str">
        <f t="shared" ca="1" si="28"/>
        <v/>
      </c>
      <c r="K25" s="92" t="str">
        <f t="shared" ca="1" si="29"/>
        <v/>
      </c>
      <c r="L25" s="92" t="str">
        <f t="shared" ca="1" si="30"/>
        <v/>
      </c>
      <c r="M25" s="92" t="str">
        <f t="shared" ca="1" si="31"/>
        <v/>
      </c>
      <c r="N25" s="93" t="str">
        <f t="shared" ca="1" si="32"/>
        <v/>
      </c>
      <c r="P25" s="138" t="s">
        <v>286</v>
      </c>
      <c r="Q25" s="132" t="str">
        <f t="shared" ref="Q25:S28" ca="1" si="33">IFERROR(Q18/$R9*100,"")</f>
        <v/>
      </c>
      <c r="R25" s="132" t="str">
        <f t="shared" ca="1" si="33"/>
        <v/>
      </c>
      <c r="S25" s="133" t="str">
        <f t="shared" ca="1" si="33"/>
        <v/>
      </c>
    </row>
    <row r="26" spans="2:19" ht="15" customHeight="1">
      <c r="B26" s="90" t="s">
        <v>29</v>
      </c>
      <c r="C26" s="91"/>
      <c r="D26" s="92"/>
      <c r="E26" s="92"/>
      <c r="F26" s="92"/>
      <c r="G26" s="92"/>
      <c r="H26" s="92"/>
      <c r="I26" s="92"/>
      <c r="J26" s="92"/>
      <c r="K26" s="92"/>
      <c r="L26" s="92"/>
      <c r="M26" s="92"/>
      <c r="N26" s="93"/>
      <c r="P26" s="138" t="s">
        <v>287</v>
      </c>
      <c r="Q26" s="132" t="str">
        <f t="shared" ca="1" si="33"/>
        <v/>
      </c>
      <c r="R26" s="132" t="str">
        <f t="shared" ca="1" si="33"/>
        <v/>
      </c>
      <c r="S26" s="133" t="str">
        <f t="shared" ca="1" si="33"/>
        <v/>
      </c>
    </row>
    <row r="27" spans="2:19" ht="15" customHeight="1">
      <c r="B27" s="94">
        <v>1.1100000000000001</v>
      </c>
      <c r="C27" s="95" t="str">
        <f ca="1">IF('Reference sheet'!G23="","x",'Reference sheet'!G23)</f>
        <v>x</v>
      </c>
      <c r="D27" s="92" t="str">
        <f t="shared" ca="1" si="2"/>
        <v/>
      </c>
      <c r="E27" s="92" t="str">
        <f t="shared" ref="E27:E30" ca="1" si="34">IF(C27="x","",IF(C27="n/a",".",IF(AND(C27&gt;=10,C27&lt;=59),"..",IF(AND(C27&gt;=60,C27&lt;=99),"…",IF(C27=100,"….","")))))</f>
        <v/>
      </c>
      <c r="F27" s="92" t="str">
        <f t="shared" ref="F27:F30" ca="1" si="35">IF(C27="x","",IF(C27="n/a",".",IF(AND(C27&gt;=20,C27&lt;=59),"..",IF(AND(C27&gt;=60,C27&lt;=99),"…",IF(C27=100,"….","")))))</f>
        <v/>
      </c>
      <c r="G27" s="92" t="str">
        <f t="shared" ref="G27:G30" ca="1" si="36">IF(C27="x","",IF(C27="n/a",".",IF(AND(C27&gt;=30,C27&lt;=59),"..",IF(AND(C27&gt;=60,C27&lt;=99),"…",IF(C27=100,"….","")))))</f>
        <v/>
      </c>
      <c r="H27" s="92" t="str">
        <f t="shared" ref="H27:H30" ca="1" si="37">IF(C27="x","",IF(C27="n/a",".",IF(AND(C27&gt;=40,C27&lt;=59),"..",IF(AND(C27&gt;=60,C27&lt;=99),"…",IF(C27=100,"….","")))))</f>
        <v/>
      </c>
      <c r="I27" s="92" t="str">
        <f t="shared" ref="I27:I30" ca="1" si="38">IF(C27="x","",IF(C27="n/a",".",IF(AND(C27&gt;=50,C27&lt;=59),"..",IF(AND(C27&gt;=60,C27&lt;=99),"…",IF(C27=100,"….","")))))</f>
        <v/>
      </c>
      <c r="J27" s="92" t="str">
        <f t="shared" ref="J27:J30" ca="1" si="39">IF(C27="x","",IF(C27="n/a",".",IF(AND(C27&gt;=60,C27&lt;=99),"…",IF(C27=100,"….",""))))</f>
        <v/>
      </c>
      <c r="K27" s="92" t="str">
        <f t="shared" ref="K27:K30" ca="1" si="40">IF(C27="x","",IF(C27="n/a",".",IF(AND(C27&gt;=70,C27&lt;=99),"…",IF(C27=100,"….",""))))</f>
        <v/>
      </c>
      <c r="L27" s="92" t="str">
        <f t="shared" ref="L27:L30" ca="1" si="41">IF(C27="x","",IF(C27="n/a",".",IF(AND(C27&gt;=80,C27&lt;=99),"…",IF(C27=100,"….",""))))</f>
        <v/>
      </c>
      <c r="M27" s="92" t="str">
        <f t="shared" ref="M27:M30" ca="1" si="42">IF(C27="x","",IF(C27="n/a",".",IF(AND(C27&gt;=90,C27&lt;=99),"…",IF(C27=100,"….",""))))</f>
        <v/>
      </c>
      <c r="N27" s="93" t="str">
        <f t="shared" ref="N27:N30" ca="1" si="43">IF(C27="x","",IF(C27="n/a",".",IF(C27=100,"….","")))</f>
        <v/>
      </c>
      <c r="P27" s="138" t="s">
        <v>288</v>
      </c>
      <c r="Q27" s="132" t="str">
        <f t="shared" ca="1" si="33"/>
        <v/>
      </c>
      <c r="R27" s="132" t="str">
        <f t="shared" ca="1" si="33"/>
        <v/>
      </c>
      <c r="S27" s="133" t="str">
        <f t="shared" ca="1" si="33"/>
        <v/>
      </c>
    </row>
    <row r="28" spans="2:19" ht="15" customHeight="1">
      <c r="B28" s="94">
        <v>1.1200000000000001</v>
      </c>
      <c r="C28" s="95" t="str">
        <f ca="1">IF('Reference sheet'!G24="","x",'Reference sheet'!G24)</f>
        <v>x</v>
      </c>
      <c r="D28" s="92" t="str">
        <f t="shared" ca="1" si="2"/>
        <v/>
      </c>
      <c r="E28" s="92" t="str">
        <f t="shared" ca="1" si="34"/>
        <v/>
      </c>
      <c r="F28" s="92" t="str">
        <f t="shared" ca="1" si="35"/>
        <v/>
      </c>
      <c r="G28" s="92" t="str">
        <f t="shared" ca="1" si="36"/>
        <v/>
      </c>
      <c r="H28" s="92" t="str">
        <f t="shared" ca="1" si="37"/>
        <v/>
      </c>
      <c r="I28" s="92" t="str">
        <f t="shared" ca="1" si="38"/>
        <v/>
      </c>
      <c r="J28" s="92" t="str">
        <f t="shared" ca="1" si="39"/>
        <v/>
      </c>
      <c r="K28" s="92" t="str">
        <f t="shared" ca="1" si="40"/>
        <v/>
      </c>
      <c r="L28" s="92" t="str">
        <f t="shared" ca="1" si="41"/>
        <v/>
      </c>
      <c r="M28" s="92" t="str">
        <f t="shared" ca="1" si="42"/>
        <v/>
      </c>
      <c r="N28" s="93" t="str">
        <f t="shared" ca="1" si="43"/>
        <v/>
      </c>
      <c r="P28" s="138" t="s">
        <v>499</v>
      </c>
      <c r="Q28" s="132" t="str">
        <f t="shared" ca="1" si="33"/>
        <v/>
      </c>
      <c r="R28" s="132" t="str">
        <f t="shared" ca="1" si="33"/>
        <v/>
      </c>
      <c r="S28" s="133" t="str">
        <f t="shared" ca="1" si="33"/>
        <v/>
      </c>
    </row>
    <row r="29" spans="2:19" ht="15" customHeight="1">
      <c r="B29" s="94">
        <v>1.1299999999999999</v>
      </c>
      <c r="C29" s="95" t="str">
        <f ca="1">IF('Reference sheet'!G25="","x",'Reference sheet'!G25)</f>
        <v>x</v>
      </c>
      <c r="D29" s="92" t="str">
        <f t="shared" ca="1" si="2"/>
        <v/>
      </c>
      <c r="E29" s="92" t="str">
        <f t="shared" ca="1" si="34"/>
        <v/>
      </c>
      <c r="F29" s="92" t="str">
        <f t="shared" ca="1" si="35"/>
        <v/>
      </c>
      <c r="G29" s="92" t="str">
        <f t="shared" ca="1" si="36"/>
        <v/>
      </c>
      <c r="H29" s="92" t="str">
        <f t="shared" ca="1" si="37"/>
        <v/>
      </c>
      <c r="I29" s="92" t="str">
        <f t="shared" ca="1" si="38"/>
        <v/>
      </c>
      <c r="J29" s="92" t="str">
        <f t="shared" ca="1" si="39"/>
        <v/>
      </c>
      <c r="K29" s="92" t="str">
        <f t="shared" ca="1" si="40"/>
        <v/>
      </c>
      <c r="L29" s="92" t="str">
        <f t="shared" ca="1" si="41"/>
        <v/>
      </c>
      <c r="M29" s="92" t="str">
        <f t="shared" ca="1" si="42"/>
        <v/>
      </c>
      <c r="N29" s="93" t="str">
        <f t="shared" ca="1" si="43"/>
        <v/>
      </c>
    </row>
    <row r="30" spans="2:19" ht="15" customHeight="1">
      <c r="B30" s="94">
        <v>1.1399999999999999</v>
      </c>
      <c r="C30" s="95" t="str">
        <f ca="1">IF('Reference sheet'!G26="","x",'Reference sheet'!G26)</f>
        <v>x</v>
      </c>
      <c r="D30" s="92" t="str">
        <f t="shared" ca="1" si="2"/>
        <v/>
      </c>
      <c r="E30" s="92" t="str">
        <f t="shared" ca="1" si="34"/>
        <v/>
      </c>
      <c r="F30" s="92" t="str">
        <f t="shared" ca="1" si="35"/>
        <v/>
      </c>
      <c r="G30" s="92" t="str">
        <f t="shared" ca="1" si="36"/>
        <v/>
      </c>
      <c r="H30" s="92" t="str">
        <f t="shared" ca="1" si="37"/>
        <v/>
      </c>
      <c r="I30" s="92" t="str">
        <f t="shared" ca="1" si="38"/>
        <v/>
      </c>
      <c r="J30" s="92" t="str">
        <f t="shared" ca="1" si="39"/>
        <v/>
      </c>
      <c r="K30" s="92" t="str">
        <f t="shared" ca="1" si="40"/>
        <v/>
      </c>
      <c r="L30" s="92" t="str">
        <f t="shared" ca="1" si="41"/>
        <v/>
      </c>
      <c r="M30" s="92" t="str">
        <f t="shared" ca="1" si="42"/>
        <v/>
      </c>
      <c r="N30" s="93" t="str">
        <f t="shared" ca="1" si="43"/>
        <v/>
      </c>
    </row>
    <row r="31" spans="2:19" ht="15" customHeight="1">
      <c r="B31" s="105" t="s">
        <v>34</v>
      </c>
      <c r="C31" s="106"/>
      <c r="D31" s="106"/>
      <c r="E31" s="106"/>
      <c r="F31" s="106"/>
      <c r="G31" s="106"/>
      <c r="H31" s="106"/>
      <c r="I31" s="106"/>
      <c r="J31" s="106"/>
      <c r="K31" s="106"/>
      <c r="L31" s="106"/>
      <c r="M31" s="106"/>
      <c r="N31" s="107"/>
    </row>
    <row r="32" spans="2:19" ht="15" customHeight="1">
      <c r="B32" s="90" t="s">
        <v>35</v>
      </c>
      <c r="C32" s="91"/>
      <c r="D32" s="92"/>
      <c r="E32" s="92"/>
      <c r="F32" s="92"/>
      <c r="G32" s="92"/>
      <c r="H32" s="92"/>
      <c r="I32" s="92"/>
      <c r="J32" s="92"/>
      <c r="K32" s="92"/>
      <c r="L32" s="92"/>
      <c r="M32" s="92"/>
      <c r="N32" s="93"/>
    </row>
    <row r="33" spans="2:14" ht="15" customHeight="1">
      <c r="B33" s="94">
        <v>1.1499999999999999</v>
      </c>
      <c r="C33" s="95" t="str">
        <f ca="1">IF('Reference sheet'!G29="","x",'Reference sheet'!G29)</f>
        <v>x</v>
      </c>
      <c r="D33" s="92" t="str">
        <f t="shared" ref="D33:D44" ca="1" si="44">IF(C33="x","",IF(C33="n/a",".",IF(AND(C33&gt;=0,C33&lt;=59),"..",IF(AND(C33&gt;=60,C33&lt;=99),"…",IF(C33=100,"….","")))))</f>
        <v/>
      </c>
      <c r="E33" s="92" t="str">
        <f t="shared" ref="E33:E34" ca="1" si="45">IF(C33="x","",IF(C33="n/a",".",IF(AND(C33&gt;=10,C33&lt;=59),"..",IF(AND(C33&gt;=60,C33&lt;=99),"…",IF(C33=100,"….","")))))</f>
        <v/>
      </c>
      <c r="F33" s="92" t="str">
        <f t="shared" ref="F33:F34" ca="1" si="46">IF(C33="x","",IF(C33="n/a",".",IF(AND(C33&gt;=20,C33&lt;=59),"..",IF(AND(C33&gt;=60,C33&lt;=99),"…",IF(C33=100,"….","")))))</f>
        <v/>
      </c>
      <c r="G33" s="92" t="str">
        <f t="shared" ref="G33:G34" ca="1" si="47">IF(C33="x","",IF(C33="n/a",".",IF(AND(C33&gt;=30,C33&lt;=59),"..",IF(AND(C33&gt;=60,C33&lt;=99),"…",IF(C33=100,"….","")))))</f>
        <v/>
      </c>
      <c r="H33" s="92" t="str">
        <f t="shared" ref="H33:H34" ca="1" si="48">IF(C33="x","",IF(C33="n/a",".",IF(AND(C33&gt;=40,C33&lt;=59),"..",IF(AND(C33&gt;=60,C33&lt;=99),"…",IF(C33=100,"….","")))))</f>
        <v/>
      </c>
      <c r="I33" s="92" t="str">
        <f t="shared" ref="I33:I34" ca="1" si="49">IF(C33="x","",IF(C33="n/a",".",IF(AND(C33&gt;=50,C33&lt;=59),"..",IF(AND(C33&gt;=60,C33&lt;=99),"…",IF(C33=100,"….","")))))</f>
        <v/>
      </c>
      <c r="J33" s="92" t="str">
        <f t="shared" ref="J33:J34" ca="1" si="50">IF(C33="x","",IF(C33="n/a",".",IF(AND(C33&gt;=60,C33&lt;=99),"…",IF(C33=100,"….",""))))</f>
        <v/>
      </c>
      <c r="K33" s="92" t="str">
        <f t="shared" ref="K33:K34" ca="1" si="51">IF(C33="x","",IF(C33="n/a",".",IF(AND(C33&gt;=70,C33&lt;=99),"…",IF(C33=100,"….",""))))</f>
        <v/>
      </c>
      <c r="L33" s="92" t="str">
        <f t="shared" ref="L33:L34" ca="1" si="52">IF(C33="x","",IF(C33="n/a",".",IF(AND(C33&gt;=80,C33&lt;=99),"…",IF(C33=100,"….",""))))</f>
        <v/>
      </c>
      <c r="M33" s="92" t="str">
        <f t="shared" ref="M33:M34" ca="1" si="53">IF(C33="x","",IF(C33="n/a",".",IF(AND(C33&gt;=90,C33&lt;=99),"…",IF(C33=100,"….",""))))</f>
        <v/>
      </c>
      <c r="N33" s="93" t="str">
        <f t="shared" ref="N33:N34" ca="1" si="54">IF(C33="x","",IF(C33="n/a",".",IF(C33=100,"….","")))</f>
        <v/>
      </c>
    </row>
    <row r="34" spans="2:14" ht="15" customHeight="1">
      <c r="B34" s="94">
        <v>1.1599999999999999</v>
      </c>
      <c r="C34" s="95" t="str">
        <f ca="1">IF('Reference sheet'!G30="","x",'Reference sheet'!G30)</f>
        <v>x</v>
      </c>
      <c r="D34" s="92" t="str">
        <f t="shared" ca="1" si="44"/>
        <v/>
      </c>
      <c r="E34" s="92" t="str">
        <f t="shared" ca="1" si="45"/>
        <v/>
      </c>
      <c r="F34" s="92" t="str">
        <f t="shared" ca="1" si="46"/>
        <v/>
      </c>
      <c r="G34" s="92" t="str">
        <f t="shared" ca="1" si="47"/>
        <v/>
      </c>
      <c r="H34" s="92" t="str">
        <f t="shared" ca="1" si="48"/>
        <v/>
      </c>
      <c r="I34" s="92" t="str">
        <f t="shared" ca="1" si="49"/>
        <v/>
      </c>
      <c r="J34" s="92" t="str">
        <f t="shared" ca="1" si="50"/>
        <v/>
      </c>
      <c r="K34" s="92" t="str">
        <f t="shared" ca="1" si="51"/>
        <v/>
      </c>
      <c r="L34" s="92" t="str">
        <f t="shared" ca="1" si="52"/>
        <v/>
      </c>
      <c r="M34" s="92" t="str">
        <f t="shared" ca="1" si="53"/>
        <v/>
      </c>
      <c r="N34" s="93" t="str">
        <f t="shared" ca="1" si="54"/>
        <v/>
      </c>
    </row>
    <row r="35" spans="2:14" ht="15" customHeight="1">
      <c r="B35" s="90" t="s">
        <v>38</v>
      </c>
      <c r="C35" s="91"/>
      <c r="D35" s="92"/>
      <c r="E35" s="92"/>
      <c r="F35" s="92"/>
      <c r="G35" s="92"/>
      <c r="H35" s="92"/>
      <c r="I35" s="92"/>
      <c r="J35" s="92"/>
      <c r="K35" s="92"/>
      <c r="L35" s="92"/>
      <c r="M35" s="92"/>
      <c r="N35" s="93"/>
    </row>
    <row r="36" spans="2:14" ht="15" customHeight="1">
      <c r="B36" s="94">
        <v>1.17</v>
      </c>
      <c r="C36" s="95" t="str">
        <f ca="1">IF('Reference sheet'!G32="","x",'Reference sheet'!G32)</f>
        <v>x</v>
      </c>
      <c r="D36" s="92" t="str">
        <f t="shared" ca="1" si="44"/>
        <v/>
      </c>
      <c r="E36" s="92" t="str">
        <f t="shared" ref="E36" ca="1" si="55">IF(C36="x","",IF(C36="n/a",".",IF(AND(C36&gt;=10,C36&lt;=59),"..",IF(AND(C36&gt;=60,C36&lt;=99),"…",IF(C36=100,"….","")))))</f>
        <v/>
      </c>
      <c r="F36" s="92" t="str">
        <f t="shared" ref="F36" ca="1" si="56">IF(C36="x","",IF(C36="n/a",".",IF(AND(C36&gt;=20,C36&lt;=59),"..",IF(AND(C36&gt;=60,C36&lt;=99),"…",IF(C36=100,"….","")))))</f>
        <v/>
      </c>
      <c r="G36" s="92" t="str">
        <f t="shared" ref="G36" ca="1" si="57">IF(C36="x","",IF(C36="n/a",".",IF(AND(C36&gt;=30,C36&lt;=59),"..",IF(AND(C36&gt;=60,C36&lt;=99),"…",IF(C36=100,"….","")))))</f>
        <v/>
      </c>
      <c r="H36" s="92" t="str">
        <f t="shared" ref="H36" ca="1" si="58">IF(C36="x","",IF(C36="n/a",".",IF(AND(C36&gt;=40,C36&lt;=59),"..",IF(AND(C36&gt;=60,C36&lt;=99),"…",IF(C36=100,"….","")))))</f>
        <v/>
      </c>
      <c r="I36" s="92" t="str">
        <f t="shared" ref="I36" ca="1" si="59">IF(C36="x","",IF(C36="n/a",".",IF(AND(C36&gt;=50,C36&lt;=59),"..",IF(AND(C36&gt;=60,C36&lt;=99),"…",IF(C36=100,"….","")))))</f>
        <v/>
      </c>
      <c r="J36" s="92" t="str">
        <f t="shared" ref="J36" ca="1" si="60">IF(C36="x","",IF(C36="n/a",".",IF(AND(C36&gt;=60,C36&lt;=99),"…",IF(C36=100,"….",""))))</f>
        <v/>
      </c>
      <c r="K36" s="92" t="str">
        <f t="shared" ref="K36" ca="1" si="61">IF(C36="x","",IF(C36="n/a",".",IF(AND(C36&gt;=70,C36&lt;=99),"…",IF(C36=100,"….",""))))</f>
        <v/>
      </c>
      <c r="L36" s="92" t="str">
        <f t="shared" ref="L36" ca="1" si="62">IF(C36="x","",IF(C36="n/a",".",IF(AND(C36&gt;=80,C36&lt;=99),"…",IF(C36=100,"….",""))))</f>
        <v/>
      </c>
      <c r="M36" s="92" t="str">
        <f t="shared" ref="M36" ca="1" si="63">IF(C36="x","",IF(C36="n/a",".",IF(AND(C36&gt;=90,C36&lt;=99),"…",IF(C36=100,"….",""))))</f>
        <v/>
      </c>
      <c r="N36" s="93" t="str">
        <f t="shared" ref="N36" ca="1" si="64">IF(C36="x","",IF(C36="n/a",".",IF(C36=100,"….","")))</f>
        <v/>
      </c>
    </row>
    <row r="37" spans="2:14" ht="15" customHeight="1">
      <c r="B37" s="90" t="s">
        <v>40</v>
      </c>
      <c r="C37" s="91"/>
      <c r="D37" s="92"/>
      <c r="E37" s="92"/>
      <c r="F37" s="92"/>
      <c r="G37" s="92"/>
      <c r="H37" s="92"/>
      <c r="I37" s="92"/>
      <c r="J37" s="92"/>
      <c r="K37" s="92"/>
      <c r="L37" s="92"/>
      <c r="M37" s="92"/>
      <c r="N37" s="93"/>
    </row>
    <row r="38" spans="2:14" ht="15" customHeight="1">
      <c r="B38" s="94">
        <v>1.18</v>
      </c>
      <c r="C38" s="95" t="str">
        <f ca="1">IF('Reference sheet'!G34="","x",'Reference sheet'!G34)</f>
        <v>x</v>
      </c>
      <c r="D38" s="92" t="str">
        <f t="shared" ca="1" si="44"/>
        <v/>
      </c>
      <c r="E38" s="92" t="str">
        <f t="shared" ref="E38" ca="1" si="65">IF(C38="x","",IF(C38="n/a",".",IF(AND(C38&gt;=10,C38&lt;=59),"..",IF(AND(C38&gt;=60,C38&lt;=99),"…",IF(C38=100,"….","")))))</f>
        <v/>
      </c>
      <c r="F38" s="92" t="str">
        <f t="shared" ref="F38" ca="1" si="66">IF(C38="x","",IF(C38="n/a",".",IF(AND(C38&gt;=20,C38&lt;=59),"..",IF(AND(C38&gt;=60,C38&lt;=99),"…",IF(C38=100,"….","")))))</f>
        <v/>
      </c>
      <c r="G38" s="92" t="str">
        <f t="shared" ref="G38" ca="1" si="67">IF(C38="x","",IF(C38="n/a",".",IF(AND(C38&gt;=30,C38&lt;=59),"..",IF(AND(C38&gt;=60,C38&lt;=99),"…",IF(C38=100,"….","")))))</f>
        <v/>
      </c>
      <c r="H38" s="92" t="str">
        <f t="shared" ref="H38" ca="1" si="68">IF(C38="x","",IF(C38="n/a",".",IF(AND(C38&gt;=40,C38&lt;=59),"..",IF(AND(C38&gt;=60,C38&lt;=99),"…",IF(C38=100,"….","")))))</f>
        <v/>
      </c>
      <c r="I38" s="92" t="str">
        <f t="shared" ref="I38" ca="1" si="69">IF(C38="x","",IF(C38="n/a",".",IF(AND(C38&gt;=50,C38&lt;=59),"..",IF(AND(C38&gt;=60,C38&lt;=99),"…",IF(C38=100,"….","")))))</f>
        <v/>
      </c>
      <c r="J38" s="92" t="str">
        <f t="shared" ref="J38" ca="1" si="70">IF(C38="x","",IF(C38="n/a",".",IF(AND(C38&gt;=60,C38&lt;=99),"…",IF(C38=100,"….",""))))</f>
        <v/>
      </c>
      <c r="K38" s="92" t="str">
        <f t="shared" ref="K38" ca="1" si="71">IF(C38="x","",IF(C38="n/a",".",IF(AND(C38&gt;=70,C38&lt;=99),"…",IF(C38=100,"….",""))))</f>
        <v/>
      </c>
      <c r="L38" s="92" t="str">
        <f t="shared" ref="L38" ca="1" si="72">IF(C38="x","",IF(C38="n/a",".",IF(AND(C38&gt;=80,C38&lt;=99),"…",IF(C38=100,"….",""))))</f>
        <v/>
      </c>
      <c r="M38" s="92" t="str">
        <f t="shared" ref="M38" ca="1" si="73">IF(C38="x","",IF(C38="n/a",".",IF(AND(C38&gt;=90,C38&lt;=99),"…",IF(C38=100,"….",""))))</f>
        <v/>
      </c>
      <c r="N38" s="93" t="str">
        <f t="shared" ref="N38" ca="1" si="74">IF(C38="x","",IF(C38="n/a",".",IF(C38=100,"….","")))</f>
        <v/>
      </c>
    </row>
    <row r="39" spans="2:14" ht="15" customHeight="1">
      <c r="B39" s="90" t="s">
        <v>42</v>
      </c>
      <c r="C39" s="91"/>
      <c r="D39" s="92"/>
      <c r="E39" s="92"/>
      <c r="F39" s="92"/>
      <c r="G39" s="92"/>
      <c r="H39" s="92"/>
      <c r="I39" s="92"/>
      <c r="J39" s="92"/>
      <c r="K39" s="92"/>
      <c r="L39" s="92"/>
      <c r="M39" s="92"/>
      <c r="N39" s="93"/>
    </row>
    <row r="40" spans="2:14" ht="15" customHeight="1">
      <c r="B40" s="94">
        <v>1.19</v>
      </c>
      <c r="C40" s="95" t="str">
        <f ca="1">IF('Reference sheet'!G36="","x",'Reference sheet'!G36)</f>
        <v>x</v>
      </c>
      <c r="D40" s="92" t="str">
        <f t="shared" ca="1" si="44"/>
        <v/>
      </c>
      <c r="E40" s="92" t="str">
        <f t="shared" ref="E40" ca="1" si="75">IF(C40="x","",IF(C40="n/a",".",IF(AND(C40&gt;=10,C40&lt;=59),"..",IF(AND(C40&gt;=60,C40&lt;=99),"…",IF(C40=100,"….","")))))</f>
        <v/>
      </c>
      <c r="F40" s="92" t="str">
        <f t="shared" ref="F40" ca="1" si="76">IF(C40="x","",IF(C40="n/a",".",IF(AND(C40&gt;=20,C40&lt;=59),"..",IF(AND(C40&gt;=60,C40&lt;=99),"…",IF(C40=100,"….","")))))</f>
        <v/>
      </c>
      <c r="G40" s="92" t="str">
        <f t="shared" ref="G40" ca="1" si="77">IF(C40="x","",IF(C40="n/a",".",IF(AND(C40&gt;=30,C40&lt;=59),"..",IF(AND(C40&gt;=60,C40&lt;=99),"…",IF(C40=100,"….","")))))</f>
        <v/>
      </c>
      <c r="H40" s="92" t="str">
        <f t="shared" ref="H40" ca="1" si="78">IF(C40="x","",IF(C40="n/a",".",IF(AND(C40&gt;=40,C40&lt;=59),"..",IF(AND(C40&gt;=60,C40&lt;=99),"…",IF(C40=100,"….","")))))</f>
        <v/>
      </c>
      <c r="I40" s="92" t="str">
        <f t="shared" ref="I40" ca="1" si="79">IF(C40="x","",IF(C40="n/a",".",IF(AND(C40&gt;=50,C40&lt;=59),"..",IF(AND(C40&gt;=60,C40&lt;=99),"…",IF(C40=100,"….","")))))</f>
        <v/>
      </c>
      <c r="J40" s="92" t="str">
        <f t="shared" ref="J40" ca="1" si="80">IF(C40="x","",IF(C40="n/a",".",IF(AND(C40&gt;=60,C40&lt;=99),"…",IF(C40=100,"….",""))))</f>
        <v/>
      </c>
      <c r="K40" s="92" t="str">
        <f t="shared" ref="K40" ca="1" si="81">IF(C40="x","",IF(C40="n/a",".",IF(AND(C40&gt;=70,C40&lt;=99),"…",IF(C40=100,"….",""))))</f>
        <v/>
      </c>
      <c r="L40" s="92" t="str">
        <f t="shared" ref="L40" ca="1" si="82">IF(C40="x","",IF(C40="n/a",".",IF(AND(C40&gt;=80,C40&lt;=99),"…",IF(C40=100,"….",""))))</f>
        <v/>
      </c>
      <c r="M40" s="92" t="str">
        <f t="shared" ref="M40" ca="1" si="83">IF(C40="x","",IF(C40="n/a",".",IF(AND(C40&gt;=90,C40&lt;=99),"…",IF(C40=100,"….",""))))</f>
        <v/>
      </c>
      <c r="N40" s="93" t="str">
        <f t="shared" ref="N40" ca="1" si="84">IF(C40="x","",IF(C40="n/a",".",IF(C40=100,"….","")))</f>
        <v/>
      </c>
    </row>
    <row r="41" spans="2:14" ht="15" customHeight="1">
      <c r="B41" s="90" t="s">
        <v>44</v>
      </c>
      <c r="C41" s="91"/>
      <c r="D41" s="92"/>
      <c r="E41" s="92"/>
      <c r="F41" s="92"/>
      <c r="G41" s="92"/>
      <c r="H41" s="92"/>
      <c r="I41" s="92"/>
      <c r="J41" s="92"/>
      <c r="K41" s="92"/>
      <c r="L41" s="92"/>
      <c r="M41" s="92"/>
      <c r="N41" s="93"/>
    </row>
    <row r="42" spans="2:14" ht="15" customHeight="1">
      <c r="B42" s="94">
        <v>1.2</v>
      </c>
      <c r="C42" s="95" t="str">
        <f ca="1">IF('Reference sheet'!G38="","x",'Reference sheet'!G38)</f>
        <v>x</v>
      </c>
      <c r="D42" s="92" t="str">
        <f t="shared" ca="1" si="44"/>
        <v/>
      </c>
      <c r="E42" s="92" t="str">
        <f t="shared" ref="E42" ca="1" si="85">IF(C42="x","",IF(C42="n/a",".",IF(AND(C42&gt;=10,C42&lt;=59),"..",IF(AND(C42&gt;=60,C42&lt;=99),"…",IF(C42=100,"….","")))))</f>
        <v/>
      </c>
      <c r="F42" s="92" t="str">
        <f t="shared" ref="F42" ca="1" si="86">IF(C42="x","",IF(C42="n/a",".",IF(AND(C42&gt;=20,C42&lt;=59),"..",IF(AND(C42&gt;=60,C42&lt;=99),"…",IF(C42=100,"….","")))))</f>
        <v/>
      </c>
      <c r="G42" s="92" t="str">
        <f t="shared" ref="G42" ca="1" si="87">IF(C42="x","",IF(C42="n/a",".",IF(AND(C42&gt;=30,C42&lt;=59),"..",IF(AND(C42&gt;=60,C42&lt;=99),"…",IF(C42=100,"….","")))))</f>
        <v/>
      </c>
      <c r="H42" s="92" t="str">
        <f t="shared" ref="H42" ca="1" si="88">IF(C42="x","",IF(C42="n/a",".",IF(AND(C42&gt;=40,C42&lt;=59),"..",IF(AND(C42&gt;=60,C42&lt;=99),"…",IF(C42=100,"….","")))))</f>
        <v/>
      </c>
      <c r="I42" s="92" t="str">
        <f t="shared" ref="I42" ca="1" si="89">IF(C42="x","",IF(C42="n/a",".",IF(AND(C42&gt;=50,C42&lt;=59),"..",IF(AND(C42&gt;=60,C42&lt;=99),"…",IF(C42=100,"….","")))))</f>
        <v/>
      </c>
      <c r="J42" s="92" t="str">
        <f t="shared" ref="J42" ca="1" si="90">IF(C42="x","",IF(C42="n/a",".",IF(AND(C42&gt;=60,C42&lt;=99),"…",IF(C42=100,"….",""))))</f>
        <v/>
      </c>
      <c r="K42" s="92" t="str">
        <f t="shared" ref="K42" ca="1" si="91">IF(C42="x","",IF(C42="n/a",".",IF(AND(C42&gt;=70,C42&lt;=99),"…",IF(C42=100,"….",""))))</f>
        <v/>
      </c>
      <c r="L42" s="92" t="str">
        <f t="shared" ref="L42" ca="1" si="92">IF(C42="x","",IF(C42="n/a",".",IF(AND(C42&gt;=80,C42&lt;=99),"…",IF(C42=100,"….",""))))</f>
        <v/>
      </c>
      <c r="M42" s="92" t="str">
        <f t="shared" ref="M42" ca="1" si="93">IF(C42="x","",IF(C42="n/a",".",IF(AND(C42&gt;=90,C42&lt;=99),"…",IF(C42=100,"….",""))))</f>
        <v/>
      </c>
      <c r="N42" s="93" t="str">
        <f t="shared" ref="N42" ca="1" si="94">IF(C42="x","",IF(C42="n/a",".",IF(C42=100,"….","")))</f>
        <v/>
      </c>
    </row>
    <row r="43" spans="2:14" ht="15" customHeight="1">
      <c r="B43" s="90" t="s">
        <v>46</v>
      </c>
      <c r="C43" s="91"/>
      <c r="D43" s="92"/>
      <c r="E43" s="92"/>
      <c r="F43" s="92"/>
      <c r="G43" s="92"/>
      <c r="H43" s="92"/>
      <c r="I43" s="92"/>
      <c r="J43" s="92"/>
      <c r="K43" s="92"/>
      <c r="L43" s="92"/>
      <c r="M43" s="92"/>
      <c r="N43" s="93"/>
    </row>
    <row r="44" spans="2:14" ht="15" customHeight="1">
      <c r="B44" s="94">
        <v>1.21</v>
      </c>
      <c r="C44" s="95" t="str">
        <f ca="1">IF('Reference sheet'!G40="","x",'Reference sheet'!G40)</f>
        <v>x</v>
      </c>
      <c r="D44" s="92" t="str">
        <f t="shared" ca="1" si="44"/>
        <v/>
      </c>
      <c r="E44" s="92" t="str">
        <f t="shared" ref="E44" ca="1" si="95">IF(C44="x","",IF(C44="n/a",".",IF(AND(C44&gt;=10,C44&lt;=59),"..",IF(AND(C44&gt;=60,C44&lt;=99),"…",IF(C44=100,"….","")))))</f>
        <v/>
      </c>
      <c r="F44" s="92" t="str">
        <f t="shared" ref="F44" ca="1" si="96">IF(C44="x","",IF(C44="n/a",".",IF(AND(C44&gt;=20,C44&lt;=59),"..",IF(AND(C44&gt;=60,C44&lt;=99),"…",IF(C44=100,"….","")))))</f>
        <v/>
      </c>
      <c r="G44" s="92" t="str">
        <f t="shared" ref="G44" ca="1" si="97">IF(C44="x","",IF(C44="n/a",".",IF(AND(C44&gt;=30,C44&lt;=59),"..",IF(AND(C44&gt;=60,C44&lt;=99),"…",IF(C44=100,"….","")))))</f>
        <v/>
      </c>
      <c r="H44" s="92" t="str">
        <f t="shared" ref="H44" ca="1" si="98">IF(C44="x","",IF(C44="n/a",".",IF(AND(C44&gt;=40,C44&lt;=59),"..",IF(AND(C44&gt;=60,C44&lt;=99),"…",IF(C44=100,"….","")))))</f>
        <v/>
      </c>
      <c r="I44" s="92" t="str">
        <f t="shared" ref="I44" ca="1" si="99">IF(C44="x","",IF(C44="n/a",".",IF(AND(C44&gt;=50,C44&lt;=59),"..",IF(AND(C44&gt;=60,C44&lt;=99),"…",IF(C44=100,"….","")))))</f>
        <v/>
      </c>
      <c r="J44" s="92" t="str">
        <f t="shared" ref="J44" ca="1" si="100">IF(C44="x","",IF(C44="n/a",".",IF(AND(C44&gt;=60,C44&lt;=99),"…",IF(C44=100,"….",""))))</f>
        <v/>
      </c>
      <c r="K44" s="92" t="str">
        <f t="shared" ref="K44" ca="1" si="101">IF(C44="x","",IF(C44="n/a",".",IF(AND(C44&gt;=70,C44&lt;=99),"…",IF(C44=100,"….",""))))</f>
        <v/>
      </c>
      <c r="L44" s="92" t="str">
        <f t="shared" ref="L44" ca="1" si="102">IF(C44="x","",IF(C44="n/a",".",IF(AND(C44&gt;=80,C44&lt;=99),"…",IF(C44=100,"….",""))))</f>
        <v/>
      </c>
      <c r="M44" s="92" t="str">
        <f t="shared" ref="M44" ca="1" si="103">IF(C44="x","",IF(C44="n/a",".",IF(AND(C44&gt;=90,C44&lt;=99),"…",IF(C44=100,"….",""))))</f>
        <v/>
      </c>
      <c r="N44" s="93" t="str">
        <f t="shared" ref="N44" ca="1" si="104">IF(C44="x","",IF(C44="n/a",".",IF(C44=100,"….","")))</f>
        <v/>
      </c>
    </row>
    <row r="45" spans="2:14" ht="15" customHeight="1">
      <c r="B45" s="105" t="s">
        <v>48</v>
      </c>
      <c r="C45" s="106"/>
      <c r="D45" s="106"/>
      <c r="E45" s="106"/>
      <c r="F45" s="106"/>
      <c r="G45" s="106"/>
      <c r="H45" s="106"/>
      <c r="I45" s="106"/>
      <c r="J45" s="106"/>
      <c r="K45" s="106"/>
      <c r="L45" s="106"/>
      <c r="M45" s="106"/>
      <c r="N45" s="107"/>
    </row>
    <row r="46" spans="2:14" ht="15" customHeight="1">
      <c r="B46" s="90" t="s">
        <v>49</v>
      </c>
      <c r="C46" s="91"/>
      <c r="D46" s="92"/>
      <c r="E46" s="92"/>
      <c r="F46" s="92"/>
      <c r="G46" s="92"/>
      <c r="H46" s="92"/>
      <c r="I46" s="92"/>
      <c r="J46" s="92"/>
      <c r="K46" s="92"/>
      <c r="L46" s="92"/>
      <c r="M46" s="92"/>
      <c r="N46" s="93"/>
    </row>
    <row r="47" spans="2:14" ht="15" customHeight="1">
      <c r="B47" s="94">
        <v>1.22</v>
      </c>
      <c r="C47" s="95" t="str">
        <f ca="1">IF('Reference sheet'!G43="","x",'Reference sheet'!G43)</f>
        <v>x</v>
      </c>
      <c r="D47" s="92" t="str">
        <f t="shared" ref="D47:D50" ca="1" si="105">IF(C47="x","",IF(C47="n/a",".",IF(AND(C47&gt;=0,C47&lt;=59),"..",IF(AND(C47&gt;=60,C47&lt;=99),"…",IF(C47=100,"….","")))))</f>
        <v/>
      </c>
      <c r="E47" s="92" t="str">
        <f t="shared" ref="E47:E50" ca="1" si="106">IF(C47="x","",IF(C47="n/a",".",IF(AND(C47&gt;=10,C47&lt;=59),"..",IF(AND(C47&gt;=60,C47&lt;=99),"…",IF(C47=100,"….","")))))</f>
        <v/>
      </c>
      <c r="F47" s="92" t="str">
        <f t="shared" ref="F47:F50" ca="1" si="107">IF(C47="x","",IF(C47="n/a",".",IF(AND(C47&gt;=20,C47&lt;=59),"..",IF(AND(C47&gt;=60,C47&lt;=99),"…",IF(C47=100,"….","")))))</f>
        <v/>
      </c>
      <c r="G47" s="92" t="str">
        <f t="shared" ref="G47:G50" ca="1" si="108">IF(C47="x","",IF(C47="n/a",".",IF(AND(C47&gt;=30,C47&lt;=59),"..",IF(AND(C47&gt;=60,C47&lt;=99),"…",IF(C47=100,"….","")))))</f>
        <v/>
      </c>
      <c r="H47" s="92" t="str">
        <f t="shared" ref="H47:H50" ca="1" si="109">IF(C47="x","",IF(C47="n/a",".",IF(AND(C47&gt;=40,C47&lt;=59),"..",IF(AND(C47&gt;=60,C47&lt;=99),"…",IF(C47=100,"….","")))))</f>
        <v/>
      </c>
      <c r="I47" s="92" t="str">
        <f t="shared" ref="I47:I50" ca="1" si="110">IF(C47="x","",IF(C47="n/a",".",IF(AND(C47&gt;=50,C47&lt;=59),"..",IF(AND(C47&gt;=60,C47&lt;=99),"…",IF(C47=100,"….","")))))</f>
        <v/>
      </c>
      <c r="J47" s="92" t="str">
        <f t="shared" ref="J47:J50" ca="1" si="111">IF(C47="x","",IF(C47="n/a",".",IF(AND(C47&gt;=60,C47&lt;=99),"…",IF(C47=100,"….",""))))</f>
        <v/>
      </c>
      <c r="K47" s="92" t="str">
        <f t="shared" ref="K47:K50" ca="1" si="112">IF(C47="x","",IF(C47="n/a",".",IF(AND(C47&gt;=70,C47&lt;=99),"…",IF(C47=100,"….",""))))</f>
        <v/>
      </c>
      <c r="L47" s="92" t="str">
        <f t="shared" ref="L47:L50" ca="1" si="113">IF(C47="x","",IF(C47="n/a",".",IF(AND(C47&gt;=80,C47&lt;=99),"…",IF(C47=100,"….",""))))</f>
        <v/>
      </c>
      <c r="M47" s="92" t="str">
        <f t="shared" ref="M47:M50" ca="1" si="114">IF(C47="x","",IF(C47="n/a",".",IF(AND(C47&gt;=90,C47&lt;=99),"…",IF(C47=100,"….",""))))</f>
        <v/>
      </c>
      <c r="N47" s="93" t="str">
        <f t="shared" ref="N47:N50" ca="1" si="115">IF(C47="x","",IF(C47="n/a",".",IF(C47=100,"….","")))</f>
        <v/>
      </c>
    </row>
    <row r="48" spans="2:14" ht="15" customHeight="1">
      <c r="B48" s="94">
        <v>1.23</v>
      </c>
      <c r="C48" s="95" t="str">
        <f ca="1">IF('Reference sheet'!G44="","x",'Reference sheet'!G44)</f>
        <v>x</v>
      </c>
      <c r="D48" s="92" t="str">
        <f t="shared" ca="1" si="105"/>
        <v/>
      </c>
      <c r="E48" s="92" t="str">
        <f t="shared" ca="1" si="106"/>
        <v/>
      </c>
      <c r="F48" s="92" t="str">
        <f t="shared" ca="1" si="107"/>
        <v/>
      </c>
      <c r="G48" s="92" t="str">
        <f t="shared" ca="1" si="108"/>
        <v/>
      </c>
      <c r="H48" s="92" t="str">
        <f t="shared" ca="1" si="109"/>
        <v/>
      </c>
      <c r="I48" s="92" t="str">
        <f t="shared" ca="1" si="110"/>
        <v/>
      </c>
      <c r="J48" s="92" t="str">
        <f t="shared" ca="1" si="111"/>
        <v/>
      </c>
      <c r="K48" s="92" t="str">
        <f t="shared" ca="1" si="112"/>
        <v/>
      </c>
      <c r="L48" s="92" t="str">
        <f t="shared" ca="1" si="113"/>
        <v/>
      </c>
      <c r="M48" s="92" t="str">
        <f t="shared" ca="1" si="114"/>
        <v/>
      </c>
      <c r="N48" s="93" t="str">
        <f t="shared" ca="1" si="115"/>
        <v/>
      </c>
    </row>
    <row r="49" spans="2:14" ht="15" customHeight="1">
      <c r="B49" s="94">
        <v>1.24</v>
      </c>
      <c r="C49" s="95" t="str">
        <f ca="1">IF('Reference sheet'!G45="","x",'Reference sheet'!G45)</f>
        <v>x</v>
      </c>
      <c r="D49" s="92" t="str">
        <f t="shared" ca="1" si="105"/>
        <v/>
      </c>
      <c r="E49" s="92" t="str">
        <f t="shared" ca="1" si="106"/>
        <v/>
      </c>
      <c r="F49" s="92" t="str">
        <f t="shared" ca="1" si="107"/>
        <v/>
      </c>
      <c r="G49" s="92" t="str">
        <f t="shared" ca="1" si="108"/>
        <v/>
      </c>
      <c r="H49" s="92" t="str">
        <f t="shared" ca="1" si="109"/>
        <v/>
      </c>
      <c r="I49" s="92" t="str">
        <f t="shared" ca="1" si="110"/>
        <v/>
      </c>
      <c r="J49" s="92" t="str">
        <f t="shared" ca="1" si="111"/>
        <v/>
      </c>
      <c r="K49" s="92" t="str">
        <f t="shared" ca="1" si="112"/>
        <v/>
      </c>
      <c r="L49" s="92" t="str">
        <f t="shared" ca="1" si="113"/>
        <v/>
      </c>
      <c r="M49" s="92" t="str">
        <f t="shared" ca="1" si="114"/>
        <v/>
      </c>
      <c r="N49" s="93" t="str">
        <f t="shared" ca="1" si="115"/>
        <v/>
      </c>
    </row>
    <row r="50" spans="2:14" ht="15" customHeight="1">
      <c r="B50" s="96">
        <v>1.25</v>
      </c>
      <c r="C50" s="97" t="str">
        <f ca="1">IF('Reference sheet'!G46="","x",'Reference sheet'!G46)</f>
        <v>x</v>
      </c>
      <c r="D50" s="98" t="str">
        <f t="shared" ca="1" si="105"/>
        <v/>
      </c>
      <c r="E50" s="98" t="str">
        <f t="shared" ca="1" si="106"/>
        <v/>
      </c>
      <c r="F50" s="98" t="str">
        <f t="shared" ca="1" si="107"/>
        <v/>
      </c>
      <c r="G50" s="98" t="str">
        <f t="shared" ca="1" si="108"/>
        <v/>
      </c>
      <c r="H50" s="98" t="str">
        <f t="shared" ca="1" si="109"/>
        <v/>
      </c>
      <c r="I50" s="98" t="str">
        <f t="shared" ca="1" si="110"/>
        <v/>
      </c>
      <c r="J50" s="98" t="str">
        <f t="shared" ca="1" si="111"/>
        <v/>
      </c>
      <c r="K50" s="98" t="str">
        <f t="shared" ca="1" si="112"/>
        <v/>
      </c>
      <c r="L50" s="98" t="str">
        <f t="shared" ca="1" si="113"/>
        <v/>
      </c>
      <c r="M50" s="98" t="str">
        <f t="shared" ca="1" si="114"/>
        <v/>
      </c>
      <c r="N50" s="99" t="str">
        <f t="shared" ca="1" si="115"/>
        <v/>
      </c>
    </row>
    <row r="51" spans="2:14" ht="15" customHeight="1">
      <c r="B51" s="84"/>
    </row>
    <row r="52" spans="2:14" ht="15" customHeight="1">
      <c r="B52" s="115" t="s">
        <v>286</v>
      </c>
      <c r="C52" s="116"/>
      <c r="D52" s="116"/>
      <c r="E52" s="116"/>
      <c r="F52" s="116"/>
      <c r="G52" s="116"/>
    </row>
    <row r="53" spans="2:14" ht="15" customHeight="1">
      <c r="B53" s="121" t="s">
        <v>492</v>
      </c>
      <c r="C53" s="122"/>
      <c r="D53" s="122"/>
      <c r="E53" s="122"/>
      <c r="F53" s="122">
        <f ca="1">COUNTIF(C6:C50,100)</f>
        <v>0</v>
      </c>
      <c r="G53" s="122"/>
    </row>
    <row r="54" spans="2:14" ht="15" customHeight="1">
      <c r="B54" s="121" t="s">
        <v>493</v>
      </c>
      <c r="C54" s="122"/>
      <c r="D54" s="122"/>
      <c r="E54" s="122"/>
      <c r="F54" s="122">
        <f ca="1">COUNTIFS(C6:C50,"&lt;&gt;",C6:C50,"&lt;&gt;n/a",C6:C50,"&lt;&gt;x",C6:C50,"&lt;&gt;100")</f>
        <v>0</v>
      </c>
      <c r="G54" s="122"/>
    </row>
    <row r="55" spans="2:14" ht="15" customHeight="1">
      <c r="B55" s="121" t="s">
        <v>494</v>
      </c>
      <c r="C55" s="122"/>
      <c r="D55" s="122"/>
      <c r="E55" s="122"/>
      <c r="F55" s="122">
        <f ca="1">COUNTIF(C6:C50,"n/a")</f>
        <v>0</v>
      </c>
      <c r="G55" s="122"/>
    </row>
    <row r="56" spans="2:14" ht="15" customHeight="1">
      <c r="B56" s="121" t="s">
        <v>495</v>
      </c>
      <c r="C56" s="122"/>
      <c r="D56" s="122"/>
      <c r="E56" s="122"/>
      <c r="F56" s="122">
        <f ca="1">SUM(F53:F55)</f>
        <v>0</v>
      </c>
      <c r="G56" s="122"/>
    </row>
    <row r="57" spans="2:14" ht="15" customHeight="1">
      <c r="B57" s="85"/>
    </row>
    <row r="58" spans="2:14" ht="15" customHeight="1">
      <c r="B58" s="86" t="str">
        <f>$B$1</f>
        <v>Health service organisation:</v>
      </c>
      <c r="F58" t="str">
        <f>IF($F$1="Enter the name of your health service organisation here.","",$F$1)</f>
        <v/>
      </c>
    </row>
    <row r="59" spans="2:14" ht="15" customHeight="1">
      <c r="B59" s="85" t="str">
        <f>$B$2</f>
        <v>Based on the Primary and Community Healthcare Standards (October 2021)</v>
      </c>
    </row>
    <row r="60" spans="2:14" ht="15" customHeight="1">
      <c r="B60" s="84"/>
    </row>
    <row r="61" spans="2:14" ht="15" customHeight="1">
      <c r="B61" s="87"/>
      <c r="C61" s="88" t="s">
        <v>490</v>
      </c>
      <c r="D61" s="153" t="s">
        <v>489</v>
      </c>
      <c r="E61" s="153"/>
      <c r="F61" s="153"/>
      <c r="G61" s="153"/>
      <c r="H61" s="153"/>
      <c r="I61" s="153"/>
      <c r="J61" s="153"/>
      <c r="K61" s="153"/>
      <c r="L61" s="153"/>
      <c r="M61" s="153"/>
      <c r="N61" s="89" t="s">
        <v>262</v>
      </c>
    </row>
    <row r="62" spans="2:14" ht="15" customHeight="1">
      <c r="B62" s="102" t="s">
        <v>280</v>
      </c>
      <c r="C62" s="103" t="s">
        <v>491</v>
      </c>
      <c r="D62" s="98">
        <v>0</v>
      </c>
      <c r="E62" s="98">
        <v>10</v>
      </c>
      <c r="F62" s="98">
        <v>20</v>
      </c>
      <c r="G62" s="98">
        <v>30</v>
      </c>
      <c r="H62" s="98">
        <v>40</v>
      </c>
      <c r="I62" s="98">
        <v>50</v>
      </c>
      <c r="J62" s="98">
        <v>60</v>
      </c>
      <c r="K62" s="98">
        <v>70</v>
      </c>
      <c r="L62" s="98">
        <v>80</v>
      </c>
      <c r="M62" s="98">
        <v>90</v>
      </c>
      <c r="N62" s="99">
        <v>100</v>
      </c>
    </row>
    <row r="63" spans="2:14" ht="15" customHeight="1">
      <c r="B63" s="104" t="s">
        <v>287</v>
      </c>
      <c r="C63" s="100"/>
      <c r="D63" s="100"/>
      <c r="E63" s="100"/>
      <c r="F63" s="100"/>
      <c r="G63" s="100"/>
      <c r="H63" s="100"/>
      <c r="I63" s="100"/>
      <c r="J63" s="100"/>
      <c r="K63" s="100"/>
      <c r="L63" s="100"/>
      <c r="M63" s="100"/>
      <c r="N63" s="101"/>
    </row>
    <row r="64" spans="2:14" ht="15" customHeight="1">
      <c r="B64" s="108" t="s">
        <v>71</v>
      </c>
      <c r="C64" s="109"/>
      <c r="D64" s="109"/>
      <c r="E64" s="109"/>
      <c r="F64" s="109"/>
      <c r="G64" s="109"/>
      <c r="H64" s="109"/>
      <c r="I64" s="109"/>
      <c r="J64" s="109"/>
      <c r="K64" s="109"/>
      <c r="L64" s="109"/>
      <c r="M64" s="109"/>
      <c r="N64" s="110"/>
    </row>
    <row r="65" spans="2:14" ht="15" customHeight="1">
      <c r="B65" s="90" t="s">
        <v>72</v>
      </c>
      <c r="C65" s="92"/>
      <c r="D65" s="92"/>
      <c r="E65" s="92"/>
      <c r="F65" s="92"/>
      <c r="G65" s="92"/>
      <c r="H65" s="92"/>
      <c r="I65" s="92"/>
      <c r="J65" s="92"/>
      <c r="K65" s="92"/>
      <c r="L65" s="92"/>
      <c r="M65" s="92"/>
      <c r="N65" s="93"/>
    </row>
    <row r="66" spans="2:14" ht="15" customHeight="1">
      <c r="B66" s="94">
        <v>2.0099999999999998</v>
      </c>
      <c r="C66" s="95" t="str">
        <f ca="1">IF('Reference sheet'!G50="","x",'Reference sheet'!G50)</f>
        <v>x</v>
      </c>
      <c r="D66" s="92" t="str">
        <f t="shared" ref="D66" ca="1" si="116">IF(C66="x","",IF(C66="n/a",".",IF(AND(C66&gt;=0,C66&lt;=59),"..",IF(AND(C66&gt;=60,C66&lt;=99),"…",IF(C66=100,"….","")))))</f>
        <v/>
      </c>
      <c r="E66" s="92" t="str">
        <f t="shared" ref="E66" ca="1" si="117">IF(C66="x","",IF(C66="n/a",".",IF(AND(C66&gt;=10,C66&lt;=59),"..",IF(AND(C66&gt;=60,C66&lt;=99),"…",IF(C66=100,"….","")))))</f>
        <v/>
      </c>
      <c r="F66" s="92" t="str">
        <f t="shared" ref="F66" ca="1" si="118">IF(C66="x","",IF(C66="n/a",".",IF(AND(C66&gt;=20,C66&lt;=59),"..",IF(AND(C66&gt;=60,C66&lt;=99),"…",IF(C66=100,"….","")))))</f>
        <v/>
      </c>
      <c r="G66" s="92" t="str">
        <f t="shared" ref="G66" ca="1" si="119">IF(C66="x","",IF(C66="n/a",".",IF(AND(C66&gt;=30,C66&lt;=59),"..",IF(AND(C66&gt;=60,C66&lt;=99),"…",IF(C66=100,"….","")))))</f>
        <v/>
      </c>
      <c r="H66" s="92" t="str">
        <f t="shared" ref="H66" ca="1" si="120">IF(C66="x","",IF(C66="n/a",".",IF(AND(C66&gt;=40,C66&lt;=59),"..",IF(AND(C66&gt;=60,C66&lt;=99),"…",IF(C66=100,"….","")))))</f>
        <v/>
      </c>
      <c r="I66" s="92" t="str">
        <f t="shared" ref="I66" ca="1" si="121">IF(C66="x","",IF(C66="n/a",".",IF(AND(C66&gt;=50,C66&lt;=59),"..",IF(AND(C66&gt;=60,C66&lt;=99),"…",IF(C66=100,"….","")))))</f>
        <v/>
      </c>
      <c r="J66" s="92" t="str">
        <f t="shared" ref="J66" ca="1" si="122">IF(C66="x","",IF(C66="n/a",".",IF(AND(C66&gt;=60,C66&lt;=99),"…",IF(C66=100,"….",""))))</f>
        <v/>
      </c>
      <c r="K66" s="92" t="str">
        <f t="shared" ref="K66" ca="1" si="123">IF(C66="x","",IF(C66="n/a",".",IF(AND(C66&gt;=70,C66&lt;=99),"…",IF(C66=100,"….",""))))</f>
        <v/>
      </c>
      <c r="L66" s="92" t="str">
        <f t="shared" ref="L66" ca="1" si="124">IF(C66="x","",IF(C66="n/a",".",IF(AND(C66&gt;=80,C66&lt;=99),"…",IF(C66=100,"….",""))))</f>
        <v/>
      </c>
      <c r="M66" s="92" t="str">
        <f t="shared" ref="M66" ca="1" si="125">IF(C66="x","",IF(C66="n/a",".",IF(AND(C66&gt;=90,C66&lt;=99),"…",IF(C66=100,"….",""))))</f>
        <v/>
      </c>
      <c r="N66" s="93" t="str">
        <f t="shared" ref="N66" ca="1" si="126">IF(C66="x","",IF(C66="n/a",".",IF(C66=100,"….","")))</f>
        <v/>
      </c>
    </row>
    <row r="67" spans="2:14" ht="15" customHeight="1">
      <c r="B67" s="108" t="s">
        <v>74</v>
      </c>
      <c r="C67" s="109"/>
      <c r="D67" s="109"/>
      <c r="E67" s="109"/>
      <c r="F67" s="109"/>
      <c r="G67" s="109"/>
      <c r="H67" s="109"/>
      <c r="I67" s="109"/>
      <c r="J67" s="109"/>
      <c r="K67" s="109"/>
      <c r="L67" s="109"/>
      <c r="M67" s="109"/>
      <c r="N67" s="110"/>
    </row>
    <row r="68" spans="2:14" ht="15" customHeight="1">
      <c r="B68" s="90" t="s">
        <v>87</v>
      </c>
      <c r="C68" s="92"/>
      <c r="D68" s="92"/>
      <c r="E68" s="92"/>
      <c r="F68" s="92"/>
      <c r="G68" s="92"/>
      <c r="H68" s="92"/>
      <c r="I68" s="92"/>
      <c r="J68" s="92"/>
      <c r="K68" s="92"/>
      <c r="L68" s="92"/>
      <c r="M68" s="92"/>
      <c r="N68" s="93"/>
    </row>
    <row r="69" spans="2:14" ht="15" customHeight="1">
      <c r="B69" s="94">
        <v>2.02</v>
      </c>
      <c r="C69" s="95" t="str">
        <f ca="1">IF('Reference sheet'!G53="","x",'Reference sheet'!G53)</f>
        <v>x</v>
      </c>
      <c r="D69" s="92" t="str">
        <f t="shared" ref="D69:D73" ca="1" si="127">IF(C69="x","",IF(C69="n/a",".",IF(AND(C69&gt;=0,C69&lt;=59),"..",IF(AND(C69&gt;=60,C69&lt;=99),"…",IF(C69=100,"….","")))))</f>
        <v/>
      </c>
      <c r="E69" s="92" t="str">
        <f t="shared" ref="E69" ca="1" si="128">IF(C69="x","",IF(C69="n/a",".",IF(AND(C69&gt;=10,C69&lt;=59),"..",IF(AND(C69&gt;=60,C69&lt;=99),"…",IF(C69=100,"….","")))))</f>
        <v/>
      </c>
      <c r="F69" s="92" t="str">
        <f t="shared" ref="F69" ca="1" si="129">IF(C69="x","",IF(C69="n/a",".",IF(AND(C69&gt;=20,C69&lt;=59),"..",IF(AND(C69&gt;=60,C69&lt;=99),"…",IF(C69=100,"….","")))))</f>
        <v/>
      </c>
      <c r="G69" s="92" t="str">
        <f t="shared" ref="G69" ca="1" si="130">IF(C69="x","",IF(C69="n/a",".",IF(AND(C69&gt;=30,C69&lt;=59),"..",IF(AND(C69&gt;=60,C69&lt;=99),"…",IF(C69=100,"….","")))))</f>
        <v/>
      </c>
      <c r="H69" s="92" t="str">
        <f t="shared" ref="H69" ca="1" si="131">IF(C69="x","",IF(C69="n/a",".",IF(AND(C69&gt;=40,C69&lt;=59),"..",IF(AND(C69&gt;=60,C69&lt;=99),"…",IF(C69=100,"….","")))))</f>
        <v/>
      </c>
      <c r="I69" s="92" t="str">
        <f t="shared" ref="I69" ca="1" si="132">IF(C69="x","",IF(C69="n/a",".",IF(AND(C69&gt;=50,C69&lt;=59),"..",IF(AND(C69&gt;=60,C69&lt;=99),"…",IF(C69=100,"….","")))))</f>
        <v/>
      </c>
      <c r="J69" s="92" t="str">
        <f t="shared" ref="J69" ca="1" si="133">IF(C69="x","",IF(C69="n/a",".",IF(AND(C69&gt;=60,C69&lt;=99),"…",IF(C69=100,"….",""))))</f>
        <v/>
      </c>
      <c r="K69" s="92" t="str">
        <f t="shared" ref="K69" ca="1" si="134">IF(C69="x","",IF(C69="n/a",".",IF(AND(C69&gt;=70,C69&lt;=99),"…",IF(C69=100,"….",""))))</f>
        <v/>
      </c>
      <c r="L69" s="92" t="str">
        <f t="shared" ref="L69" ca="1" si="135">IF(C69="x","",IF(C69="n/a",".",IF(AND(C69&gt;=80,C69&lt;=99),"…",IF(C69=100,"….",""))))</f>
        <v/>
      </c>
      <c r="M69" s="92" t="str">
        <f t="shared" ref="M69" ca="1" si="136">IF(C69="x","",IF(C69="n/a",".",IF(AND(C69&gt;=90,C69&lt;=99),"…",IF(C69=100,"….",""))))</f>
        <v/>
      </c>
      <c r="N69" s="93" t="str">
        <f t="shared" ref="N69" ca="1" si="137">IF(C69="x","",IF(C69="n/a",".",IF(C69=100,"….","")))</f>
        <v/>
      </c>
    </row>
    <row r="70" spans="2:14" ht="15" customHeight="1">
      <c r="B70" s="94">
        <v>2.0299999999999998</v>
      </c>
      <c r="C70" s="95" t="str">
        <f ca="1">IF('Reference sheet'!G54="","x",'Reference sheet'!G54)</f>
        <v>x</v>
      </c>
      <c r="D70" s="92" t="str">
        <f t="shared" ca="1" si="127"/>
        <v/>
      </c>
      <c r="E70" s="92" t="str">
        <f t="shared" ref="E70" ca="1" si="138">IF(C70="x","",IF(C70="n/a",".",IF(AND(C70&gt;=10,C70&lt;=59),"..",IF(AND(C70&gt;=60,C70&lt;=99),"…",IF(C70=100,"….","")))))</f>
        <v/>
      </c>
      <c r="F70" s="92" t="str">
        <f t="shared" ref="F70" ca="1" si="139">IF(C70="x","",IF(C70="n/a",".",IF(AND(C70&gt;=20,C70&lt;=59),"..",IF(AND(C70&gt;=60,C70&lt;=99),"…",IF(C70=100,"….","")))))</f>
        <v/>
      </c>
      <c r="G70" s="92" t="str">
        <f t="shared" ref="G70" ca="1" si="140">IF(C70="x","",IF(C70="n/a",".",IF(AND(C70&gt;=30,C70&lt;=59),"..",IF(AND(C70&gt;=60,C70&lt;=99),"…",IF(C70=100,"….","")))))</f>
        <v/>
      </c>
      <c r="H70" s="92" t="str">
        <f t="shared" ref="H70" ca="1" si="141">IF(C70="x","",IF(C70="n/a",".",IF(AND(C70&gt;=40,C70&lt;=59),"..",IF(AND(C70&gt;=60,C70&lt;=99),"…",IF(C70=100,"….","")))))</f>
        <v/>
      </c>
      <c r="I70" s="92" t="str">
        <f t="shared" ref="I70" ca="1" si="142">IF(C70="x","",IF(C70="n/a",".",IF(AND(C70&gt;=50,C70&lt;=59),"..",IF(AND(C70&gt;=60,C70&lt;=99),"…",IF(C70=100,"….","")))))</f>
        <v/>
      </c>
      <c r="J70" s="92" t="str">
        <f t="shared" ref="J70" ca="1" si="143">IF(C70="x","",IF(C70="n/a",".",IF(AND(C70&gt;=60,C70&lt;=99),"…",IF(C70=100,"….",""))))</f>
        <v/>
      </c>
      <c r="K70" s="92" t="str">
        <f t="shared" ref="K70" ca="1" si="144">IF(C70="x","",IF(C70="n/a",".",IF(AND(C70&gt;=70,C70&lt;=99),"…",IF(C70=100,"….",""))))</f>
        <v/>
      </c>
      <c r="L70" s="92" t="str">
        <f t="shared" ref="L70" ca="1" si="145">IF(C70="x","",IF(C70="n/a",".",IF(AND(C70&gt;=80,C70&lt;=99),"…",IF(C70=100,"….",""))))</f>
        <v/>
      </c>
      <c r="M70" s="92" t="str">
        <f t="shared" ref="M70" ca="1" si="146">IF(C70="x","",IF(C70="n/a",".",IF(AND(C70&gt;=90,C70&lt;=99),"…",IF(C70=100,"….",""))))</f>
        <v/>
      </c>
      <c r="N70" s="93" t="str">
        <f t="shared" ref="N70" ca="1" si="147">IF(C70="x","",IF(C70="n/a",".",IF(C70=100,"….","")))</f>
        <v/>
      </c>
    </row>
    <row r="71" spans="2:14" ht="15" customHeight="1">
      <c r="B71" s="90" t="s">
        <v>77</v>
      </c>
      <c r="C71" s="92"/>
      <c r="D71" s="92"/>
      <c r="E71" s="92"/>
      <c r="F71" s="92"/>
      <c r="G71" s="92"/>
      <c r="H71" s="92"/>
      <c r="I71" s="92"/>
      <c r="J71" s="92"/>
      <c r="K71" s="92"/>
      <c r="L71" s="92"/>
      <c r="M71" s="92"/>
      <c r="N71" s="93"/>
    </row>
    <row r="72" spans="2:14" ht="15" customHeight="1">
      <c r="B72" s="94">
        <v>2.04</v>
      </c>
      <c r="C72" s="95" t="str">
        <f ca="1">IF('Reference sheet'!G56="","x",'Reference sheet'!G56)</f>
        <v>x</v>
      </c>
      <c r="D72" s="92" t="str">
        <f t="shared" ca="1" si="127"/>
        <v/>
      </c>
      <c r="E72" s="92" t="str">
        <f t="shared" ref="E72:E73" ca="1" si="148">IF(C72="x","",IF(C72="n/a",".",IF(AND(C72&gt;=10,C72&lt;=59),"..",IF(AND(C72&gt;=60,C72&lt;=99),"…",IF(C72=100,"….","")))))</f>
        <v/>
      </c>
      <c r="F72" s="92" t="str">
        <f t="shared" ref="F72:F73" ca="1" si="149">IF(C72="x","",IF(C72="n/a",".",IF(AND(C72&gt;=20,C72&lt;=59),"..",IF(AND(C72&gt;=60,C72&lt;=99),"…",IF(C72=100,"….","")))))</f>
        <v/>
      </c>
      <c r="G72" s="92" t="str">
        <f t="shared" ref="G72:G73" ca="1" si="150">IF(C72="x","",IF(C72="n/a",".",IF(AND(C72&gt;=30,C72&lt;=59),"..",IF(AND(C72&gt;=60,C72&lt;=99),"…",IF(C72=100,"….","")))))</f>
        <v/>
      </c>
      <c r="H72" s="92" t="str">
        <f t="shared" ref="H72:H73" ca="1" si="151">IF(C72="x","",IF(C72="n/a",".",IF(AND(C72&gt;=40,C72&lt;=59),"..",IF(AND(C72&gt;=60,C72&lt;=99),"…",IF(C72=100,"….","")))))</f>
        <v/>
      </c>
      <c r="I72" s="92" t="str">
        <f t="shared" ref="I72:I73" ca="1" si="152">IF(C72="x","",IF(C72="n/a",".",IF(AND(C72&gt;=50,C72&lt;=59),"..",IF(AND(C72&gt;=60,C72&lt;=99),"…",IF(C72=100,"….","")))))</f>
        <v/>
      </c>
      <c r="J72" s="92" t="str">
        <f t="shared" ref="J72:J73" ca="1" si="153">IF(C72="x","",IF(C72="n/a",".",IF(AND(C72&gt;=60,C72&lt;=99),"…",IF(C72=100,"….",""))))</f>
        <v/>
      </c>
      <c r="K72" s="92" t="str">
        <f t="shared" ref="K72:K73" ca="1" si="154">IF(C72="x","",IF(C72="n/a",".",IF(AND(C72&gt;=70,C72&lt;=99),"…",IF(C72=100,"….",""))))</f>
        <v/>
      </c>
      <c r="L72" s="92" t="str">
        <f t="shared" ref="L72:L73" ca="1" si="155">IF(C72="x","",IF(C72="n/a",".",IF(AND(C72&gt;=80,C72&lt;=99),"…",IF(C72=100,"….",""))))</f>
        <v/>
      </c>
      <c r="M72" s="92" t="str">
        <f t="shared" ref="M72:M73" ca="1" si="156">IF(C72="x","",IF(C72="n/a",".",IF(AND(C72&gt;=90,C72&lt;=99),"…",IF(C72=100,"….",""))))</f>
        <v/>
      </c>
      <c r="N72" s="93" t="str">
        <f t="shared" ref="N72:N73" ca="1" si="157">IF(C72="x","",IF(C72="n/a",".",IF(C72=100,"….","")))</f>
        <v/>
      </c>
    </row>
    <row r="73" spans="2:14" ht="15" customHeight="1">
      <c r="B73" s="94">
        <v>2.0499999999999998</v>
      </c>
      <c r="C73" s="95" t="str">
        <f ca="1">IF('Reference sheet'!G57="","x",'Reference sheet'!G57)</f>
        <v>x</v>
      </c>
      <c r="D73" s="92" t="str">
        <f t="shared" ca="1" si="127"/>
        <v/>
      </c>
      <c r="E73" s="92" t="str">
        <f t="shared" ca="1" si="148"/>
        <v/>
      </c>
      <c r="F73" s="92" t="str">
        <f t="shared" ca="1" si="149"/>
        <v/>
      </c>
      <c r="G73" s="92" t="str">
        <f t="shared" ca="1" si="150"/>
        <v/>
      </c>
      <c r="H73" s="92" t="str">
        <f t="shared" ca="1" si="151"/>
        <v/>
      </c>
      <c r="I73" s="92" t="str">
        <f t="shared" ca="1" si="152"/>
        <v/>
      </c>
      <c r="J73" s="92" t="str">
        <f t="shared" ca="1" si="153"/>
        <v/>
      </c>
      <c r="K73" s="92" t="str">
        <f t="shared" ca="1" si="154"/>
        <v/>
      </c>
      <c r="L73" s="92" t="str">
        <f t="shared" ca="1" si="155"/>
        <v/>
      </c>
      <c r="M73" s="92" t="str">
        <f t="shared" ca="1" si="156"/>
        <v/>
      </c>
      <c r="N73" s="93" t="str">
        <f t="shared" ca="1" si="157"/>
        <v/>
      </c>
    </row>
    <row r="74" spans="2:14" ht="15" customHeight="1">
      <c r="B74" s="108" t="s">
        <v>80</v>
      </c>
      <c r="C74" s="109"/>
      <c r="D74" s="109"/>
      <c r="E74" s="109"/>
      <c r="F74" s="109"/>
      <c r="G74" s="109"/>
      <c r="H74" s="109"/>
      <c r="I74" s="109"/>
      <c r="J74" s="109"/>
      <c r="K74" s="109"/>
      <c r="L74" s="109"/>
      <c r="M74" s="109"/>
      <c r="N74" s="110"/>
    </row>
    <row r="75" spans="2:14" ht="15" customHeight="1">
      <c r="B75" s="90" t="s">
        <v>81</v>
      </c>
      <c r="C75" s="92"/>
      <c r="D75" s="92"/>
      <c r="E75" s="92"/>
      <c r="F75" s="92"/>
      <c r="G75" s="92"/>
      <c r="H75" s="92"/>
      <c r="I75" s="92"/>
      <c r="J75" s="92"/>
      <c r="K75" s="92"/>
      <c r="L75" s="92"/>
      <c r="M75" s="92"/>
      <c r="N75" s="93"/>
    </row>
    <row r="76" spans="2:14" ht="15" customHeight="1">
      <c r="B76" s="94">
        <v>2.06</v>
      </c>
      <c r="C76" s="95" t="str">
        <f ca="1">IF('Reference sheet'!G60="","x",'Reference sheet'!G60)</f>
        <v>x</v>
      </c>
      <c r="D76" s="92" t="str">
        <f t="shared" ref="D76:D78" ca="1" si="158">IF(C76="x","",IF(C76="n/a",".",IF(AND(C76&gt;=0,C76&lt;=59),"..",IF(AND(C76&gt;=60,C76&lt;=99),"…",IF(C76=100,"….","")))))</f>
        <v/>
      </c>
      <c r="E76" s="92" t="str">
        <f t="shared" ref="E76" ca="1" si="159">IF(C76="x","",IF(C76="n/a",".",IF(AND(C76&gt;=10,C76&lt;=59),"..",IF(AND(C76&gt;=60,C76&lt;=99),"…",IF(C76=100,"….","")))))</f>
        <v/>
      </c>
      <c r="F76" s="92" t="str">
        <f t="shared" ref="F76" ca="1" si="160">IF(C76="x","",IF(C76="n/a",".",IF(AND(C76&gt;=20,C76&lt;=59),"..",IF(AND(C76&gt;=60,C76&lt;=99),"…",IF(C76=100,"….","")))))</f>
        <v/>
      </c>
      <c r="G76" s="92" t="str">
        <f t="shared" ref="G76" ca="1" si="161">IF(C76="x","",IF(C76="n/a",".",IF(AND(C76&gt;=30,C76&lt;=59),"..",IF(AND(C76&gt;=60,C76&lt;=99),"…",IF(C76=100,"….","")))))</f>
        <v/>
      </c>
      <c r="H76" s="92" t="str">
        <f t="shared" ref="H76" ca="1" si="162">IF(C76="x","",IF(C76="n/a",".",IF(AND(C76&gt;=40,C76&lt;=59),"..",IF(AND(C76&gt;=60,C76&lt;=99),"…",IF(C76=100,"….","")))))</f>
        <v/>
      </c>
      <c r="I76" s="92" t="str">
        <f t="shared" ref="I76" ca="1" si="163">IF(C76="x","",IF(C76="n/a",".",IF(AND(C76&gt;=50,C76&lt;=59),"..",IF(AND(C76&gt;=60,C76&lt;=99),"…",IF(C76=100,"….","")))))</f>
        <v/>
      </c>
      <c r="J76" s="92" t="str">
        <f t="shared" ref="J76" ca="1" si="164">IF(C76="x","",IF(C76="n/a",".",IF(AND(C76&gt;=60,C76&lt;=99),"…",IF(C76=100,"….",""))))</f>
        <v/>
      </c>
      <c r="K76" s="92" t="str">
        <f t="shared" ref="K76" ca="1" si="165">IF(C76="x","",IF(C76="n/a",".",IF(AND(C76&gt;=70,C76&lt;=99),"…",IF(C76=100,"….",""))))</f>
        <v/>
      </c>
      <c r="L76" s="92" t="str">
        <f t="shared" ref="L76" ca="1" si="166">IF(C76="x","",IF(C76="n/a",".",IF(AND(C76&gt;=80,C76&lt;=99),"…",IF(C76=100,"….",""))))</f>
        <v/>
      </c>
      <c r="M76" s="92" t="str">
        <f t="shared" ref="M76" ca="1" si="167">IF(C76="x","",IF(C76="n/a",".",IF(AND(C76&gt;=90,C76&lt;=99),"…",IF(C76=100,"….",""))))</f>
        <v/>
      </c>
      <c r="N76" s="93" t="str">
        <f t="shared" ref="N76" ca="1" si="168">IF(C76="x","",IF(C76="n/a",".",IF(C76=100,"….","")))</f>
        <v/>
      </c>
    </row>
    <row r="77" spans="2:14" ht="15" customHeight="1">
      <c r="B77" s="90" t="s">
        <v>83</v>
      </c>
      <c r="C77" s="92"/>
      <c r="D77" s="92"/>
      <c r="E77" s="92"/>
      <c r="F77" s="92"/>
      <c r="G77" s="92"/>
      <c r="H77" s="92"/>
      <c r="I77" s="92"/>
      <c r="J77" s="92"/>
      <c r="K77" s="92"/>
      <c r="L77" s="92"/>
      <c r="M77" s="92"/>
      <c r="N77" s="93"/>
    </row>
    <row r="78" spans="2:14" ht="15" customHeight="1">
      <c r="B78" s="94">
        <v>2.0699999999999998</v>
      </c>
      <c r="C78" s="95" t="str">
        <f ca="1">IF('Reference sheet'!G62="","x",'Reference sheet'!G62)</f>
        <v>x</v>
      </c>
      <c r="D78" s="92" t="str">
        <f t="shared" ca="1" si="158"/>
        <v/>
      </c>
      <c r="E78" s="92" t="str">
        <f t="shared" ref="E78" ca="1" si="169">IF(C78="x","",IF(C78="n/a",".",IF(AND(C78&gt;=10,C78&lt;=59),"..",IF(AND(C78&gt;=60,C78&lt;=99),"…",IF(C78=100,"….","")))))</f>
        <v/>
      </c>
      <c r="F78" s="92" t="str">
        <f t="shared" ref="F78" ca="1" si="170">IF(C78="x","",IF(C78="n/a",".",IF(AND(C78&gt;=20,C78&lt;=59),"..",IF(AND(C78&gt;=60,C78&lt;=99),"…",IF(C78=100,"….","")))))</f>
        <v/>
      </c>
      <c r="G78" s="92" t="str">
        <f t="shared" ref="G78" ca="1" si="171">IF(C78="x","",IF(C78="n/a",".",IF(AND(C78&gt;=30,C78&lt;=59),"..",IF(AND(C78&gt;=60,C78&lt;=99),"…",IF(C78=100,"….","")))))</f>
        <v/>
      </c>
      <c r="H78" s="92" t="str">
        <f t="shared" ref="H78" ca="1" si="172">IF(C78="x","",IF(C78="n/a",".",IF(AND(C78&gt;=40,C78&lt;=59),"..",IF(AND(C78&gt;=60,C78&lt;=99),"…",IF(C78=100,"….","")))))</f>
        <v/>
      </c>
      <c r="I78" s="92" t="str">
        <f t="shared" ref="I78" ca="1" si="173">IF(C78="x","",IF(C78="n/a",".",IF(AND(C78&gt;=50,C78&lt;=59),"..",IF(AND(C78&gt;=60,C78&lt;=99),"…",IF(C78=100,"….","")))))</f>
        <v/>
      </c>
      <c r="J78" s="92" t="str">
        <f t="shared" ref="J78" ca="1" si="174">IF(C78="x","",IF(C78="n/a",".",IF(AND(C78&gt;=60,C78&lt;=99),"…",IF(C78=100,"….",""))))</f>
        <v/>
      </c>
      <c r="K78" s="92" t="str">
        <f t="shared" ref="K78" ca="1" si="175">IF(C78="x","",IF(C78="n/a",".",IF(AND(C78&gt;=70,C78&lt;=99),"…",IF(C78=100,"….",""))))</f>
        <v/>
      </c>
      <c r="L78" s="92" t="str">
        <f t="shared" ref="L78" ca="1" si="176">IF(C78="x","",IF(C78="n/a",".",IF(AND(C78&gt;=80,C78&lt;=99),"…",IF(C78=100,"….",""))))</f>
        <v/>
      </c>
      <c r="M78" s="92" t="str">
        <f t="shared" ref="M78" ca="1" si="177">IF(C78="x","",IF(C78="n/a",".",IF(AND(C78&gt;=90,C78&lt;=99),"…",IF(C78=100,"….",""))))</f>
        <v/>
      </c>
      <c r="N78" s="93" t="str">
        <f t="shared" ref="N78" ca="1" si="178">IF(C78="x","",IF(C78="n/a",".",IF(C78=100,"….","")))</f>
        <v/>
      </c>
    </row>
    <row r="79" spans="2:14" ht="15" customHeight="1">
      <c r="B79" s="108" t="s">
        <v>85</v>
      </c>
      <c r="C79" s="109"/>
      <c r="D79" s="109"/>
      <c r="E79" s="109"/>
      <c r="F79" s="109"/>
      <c r="G79" s="109"/>
      <c r="H79" s="109"/>
      <c r="I79" s="109"/>
      <c r="J79" s="109"/>
      <c r="K79" s="109"/>
      <c r="L79" s="109"/>
      <c r="M79" s="109"/>
      <c r="N79" s="110"/>
    </row>
    <row r="80" spans="2:14" ht="15" customHeight="1">
      <c r="B80" s="90" t="s">
        <v>88</v>
      </c>
      <c r="C80" s="92"/>
      <c r="D80" s="92"/>
      <c r="E80" s="92"/>
      <c r="F80" s="92"/>
      <c r="G80" s="92"/>
      <c r="H80" s="92"/>
      <c r="I80" s="92"/>
      <c r="J80" s="92"/>
      <c r="K80" s="92"/>
      <c r="L80" s="92"/>
      <c r="M80" s="92"/>
      <c r="N80" s="93"/>
    </row>
    <row r="81" spans="2:14" ht="15" customHeight="1">
      <c r="B81" s="96">
        <v>2.08</v>
      </c>
      <c r="C81" s="97" t="str">
        <f ca="1">IF('Reference sheet'!G65="","x",'Reference sheet'!G65)</f>
        <v>x</v>
      </c>
      <c r="D81" s="98" t="str">
        <f t="shared" ref="D81" ca="1" si="179">IF(C81="x","",IF(C81="n/a",".",IF(AND(C81&gt;=0,C81&lt;=59),"..",IF(AND(C81&gt;=60,C81&lt;=99),"…",IF(C81=100,"….","")))))</f>
        <v/>
      </c>
      <c r="E81" s="98" t="str">
        <f t="shared" ref="E81" ca="1" si="180">IF(C81="x","",IF(C81="n/a",".",IF(AND(C81&gt;=10,C81&lt;=59),"..",IF(AND(C81&gt;=60,C81&lt;=99),"…",IF(C81=100,"….","")))))</f>
        <v/>
      </c>
      <c r="F81" s="98" t="str">
        <f t="shared" ref="F81" ca="1" si="181">IF(C81="x","",IF(C81="n/a",".",IF(AND(C81&gt;=20,C81&lt;=59),"..",IF(AND(C81&gt;=60,C81&lt;=99),"…",IF(C81=100,"….","")))))</f>
        <v/>
      </c>
      <c r="G81" s="98" t="str">
        <f t="shared" ref="G81" ca="1" si="182">IF(C81="x","",IF(C81="n/a",".",IF(AND(C81&gt;=30,C81&lt;=59),"..",IF(AND(C81&gt;=60,C81&lt;=99),"…",IF(C81=100,"….","")))))</f>
        <v/>
      </c>
      <c r="H81" s="98" t="str">
        <f t="shared" ref="H81" ca="1" si="183">IF(C81="x","",IF(C81="n/a",".",IF(AND(C81&gt;=40,C81&lt;=59),"..",IF(AND(C81&gt;=60,C81&lt;=99),"…",IF(C81=100,"….","")))))</f>
        <v/>
      </c>
      <c r="I81" s="98" t="str">
        <f t="shared" ref="I81" ca="1" si="184">IF(C81="x","",IF(C81="n/a",".",IF(AND(C81&gt;=50,C81&lt;=59),"..",IF(AND(C81&gt;=60,C81&lt;=99),"…",IF(C81=100,"….","")))))</f>
        <v/>
      </c>
      <c r="J81" s="98" t="str">
        <f t="shared" ref="J81" ca="1" si="185">IF(C81="x","",IF(C81="n/a",".",IF(AND(C81&gt;=60,C81&lt;=99),"…",IF(C81=100,"….",""))))</f>
        <v/>
      </c>
      <c r="K81" s="98" t="str">
        <f t="shared" ref="K81" ca="1" si="186">IF(C81="x","",IF(C81="n/a",".",IF(AND(C81&gt;=70,C81&lt;=99),"…",IF(C81=100,"….",""))))</f>
        <v/>
      </c>
      <c r="L81" s="98" t="str">
        <f t="shared" ref="L81" ca="1" si="187">IF(C81="x","",IF(C81="n/a",".",IF(AND(C81&gt;=80,C81&lt;=99),"…",IF(C81=100,"….",""))))</f>
        <v/>
      </c>
      <c r="M81" s="98" t="str">
        <f t="shared" ref="M81" ca="1" si="188">IF(C81="x","",IF(C81="n/a",".",IF(AND(C81&gt;=90,C81&lt;=99),"…",IF(C81=100,"….",""))))</f>
        <v/>
      </c>
      <c r="N81" s="99" t="str">
        <f t="shared" ref="N81" ca="1" si="189">IF(C81="x","",IF(C81="n/a",".",IF(C81=100,"….","")))</f>
        <v/>
      </c>
    </row>
    <row r="82" spans="2:14" ht="15" customHeight="1">
      <c r="B82" s="84"/>
    </row>
    <row r="83" spans="2:14" ht="15" customHeight="1">
      <c r="B83" s="117" t="s">
        <v>287</v>
      </c>
      <c r="C83" s="118"/>
      <c r="D83" s="118"/>
      <c r="E83" s="118"/>
      <c r="F83" s="118"/>
      <c r="G83" s="118"/>
    </row>
    <row r="84" spans="2:14" ht="15" customHeight="1">
      <c r="B84" s="121" t="s">
        <v>492</v>
      </c>
      <c r="C84" s="122"/>
      <c r="D84" s="122"/>
      <c r="E84" s="122"/>
      <c r="F84" s="122">
        <f ca="1">COUNTIF(C63:C81,100)</f>
        <v>0</v>
      </c>
      <c r="G84" s="122"/>
    </row>
    <row r="85" spans="2:14" ht="15" customHeight="1">
      <c r="B85" s="121" t="s">
        <v>493</v>
      </c>
      <c r="C85" s="122"/>
      <c r="D85" s="122"/>
      <c r="E85" s="122"/>
      <c r="F85" s="122">
        <f ca="1">COUNTIFS(C63:C81,"&lt;&gt;",C63:C81,"&lt;&gt;n/a",C63:C81,"&lt;&gt;x",C63:C81,"&lt;&gt;100")</f>
        <v>0</v>
      </c>
      <c r="G85" s="122"/>
    </row>
    <row r="86" spans="2:14" ht="15" customHeight="1">
      <c r="B86" s="121" t="s">
        <v>494</v>
      </c>
      <c r="C86" s="122"/>
      <c r="D86" s="122"/>
      <c r="E86" s="122"/>
      <c r="F86" s="122">
        <f ca="1">COUNTIF(C63:C81,"n/a")</f>
        <v>0</v>
      </c>
      <c r="G86" s="122"/>
    </row>
    <row r="87" spans="2:14" ht="15" customHeight="1">
      <c r="B87" s="121" t="s">
        <v>495</v>
      </c>
      <c r="C87" s="122"/>
      <c r="D87" s="122"/>
      <c r="E87" s="122"/>
      <c r="F87" s="122">
        <f ca="1">SUM(F84:F86)</f>
        <v>0</v>
      </c>
      <c r="G87" s="122"/>
    </row>
    <row r="88" spans="2:14" ht="15" customHeight="1">
      <c r="B88" s="85"/>
    </row>
    <row r="89" spans="2:14" ht="15" customHeight="1">
      <c r="B89" s="86" t="str">
        <f>$B$1</f>
        <v>Health service organisation:</v>
      </c>
      <c r="F89" t="str">
        <f>IF($F$1="Enter the name of your health service organisation here.","",$F$1)</f>
        <v/>
      </c>
    </row>
    <row r="90" spans="2:14" ht="15" customHeight="1">
      <c r="B90" s="85" t="str">
        <f>$B$2</f>
        <v>Based on the Primary and Community Healthcare Standards (October 2021)</v>
      </c>
    </row>
    <row r="91" spans="2:14" ht="15" customHeight="1">
      <c r="B91" s="84"/>
    </row>
    <row r="92" spans="2:14" ht="15" customHeight="1">
      <c r="B92" s="87"/>
      <c r="C92" s="88" t="s">
        <v>490</v>
      </c>
      <c r="D92" s="153" t="s">
        <v>489</v>
      </c>
      <c r="E92" s="153"/>
      <c r="F92" s="153"/>
      <c r="G92" s="153"/>
      <c r="H92" s="153"/>
      <c r="I92" s="153"/>
      <c r="J92" s="153"/>
      <c r="K92" s="153"/>
      <c r="L92" s="153"/>
      <c r="M92" s="153"/>
      <c r="N92" s="89" t="s">
        <v>262</v>
      </c>
    </row>
    <row r="93" spans="2:14" ht="15" customHeight="1">
      <c r="B93" s="102" t="s">
        <v>280</v>
      </c>
      <c r="C93" s="103" t="s">
        <v>491</v>
      </c>
      <c r="D93" s="98">
        <v>0</v>
      </c>
      <c r="E93" s="98">
        <v>10</v>
      </c>
      <c r="F93" s="98">
        <v>20</v>
      </c>
      <c r="G93" s="98">
        <v>30</v>
      </c>
      <c r="H93" s="98">
        <v>40</v>
      </c>
      <c r="I93" s="98">
        <v>50</v>
      </c>
      <c r="J93" s="98">
        <v>60</v>
      </c>
      <c r="K93" s="98">
        <v>70</v>
      </c>
      <c r="L93" s="98">
        <v>80</v>
      </c>
      <c r="M93" s="98">
        <v>90</v>
      </c>
      <c r="N93" s="99">
        <v>100</v>
      </c>
    </row>
    <row r="94" spans="2:14" ht="15" customHeight="1">
      <c r="B94" s="104" t="s">
        <v>288</v>
      </c>
      <c r="C94" s="123"/>
      <c r="D94" s="123"/>
      <c r="E94" s="123"/>
      <c r="F94" s="123"/>
      <c r="G94" s="123"/>
      <c r="H94" s="123"/>
      <c r="I94" s="123"/>
      <c r="J94" s="123"/>
      <c r="K94" s="123"/>
      <c r="L94" s="123"/>
      <c r="M94" s="123"/>
      <c r="N94" s="124"/>
    </row>
    <row r="95" spans="2:14" ht="15" customHeight="1">
      <c r="B95" s="112" t="s">
        <v>90</v>
      </c>
      <c r="C95" s="113"/>
      <c r="D95" s="113"/>
      <c r="E95" s="113"/>
      <c r="F95" s="113"/>
      <c r="G95" s="113"/>
      <c r="H95" s="113"/>
      <c r="I95" s="113"/>
      <c r="J95" s="113"/>
      <c r="K95" s="113"/>
      <c r="L95" s="113"/>
      <c r="M95" s="113"/>
      <c r="N95" s="114"/>
    </row>
    <row r="96" spans="2:14" ht="15" customHeight="1">
      <c r="B96" s="90" t="s">
        <v>72</v>
      </c>
      <c r="C96" s="92"/>
      <c r="D96" s="92"/>
      <c r="E96" s="92"/>
      <c r="F96" s="92"/>
      <c r="G96" s="92"/>
      <c r="H96" s="92"/>
      <c r="I96" s="92"/>
      <c r="J96" s="92"/>
      <c r="K96" s="92"/>
      <c r="L96" s="92"/>
      <c r="M96" s="92"/>
      <c r="N96" s="93"/>
    </row>
    <row r="97" spans="2:14" ht="15" customHeight="1">
      <c r="B97" s="94">
        <v>3.01</v>
      </c>
      <c r="C97" s="95" t="str">
        <f ca="1">IF('Reference sheet'!G69="","x",'Reference sheet'!G69)</f>
        <v>x</v>
      </c>
      <c r="D97" s="92" t="str">
        <f t="shared" ref="D97:D101" ca="1" si="190">IF(C97="x","",IF(C97="n/a",".",IF(AND(C97&gt;=0,C97&lt;=59),"..",IF(AND(C97&gt;=60,C97&lt;=99),"…",IF(C97=100,"….","")))))</f>
        <v/>
      </c>
      <c r="E97" s="92" t="str">
        <f t="shared" ref="E97" ca="1" si="191">IF(C97="x","",IF(C97="n/a",".",IF(AND(C97&gt;=10,C97&lt;=59),"..",IF(AND(C97&gt;=60,C97&lt;=99),"…",IF(C97=100,"….","")))))</f>
        <v/>
      </c>
      <c r="F97" s="92" t="str">
        <f t="shared" ref="F97" ca="1" si="192">IF(C97="x","",IF(C97="n/a",".",IF(AND(C97&gt;=20,C97&lt;=59),"..",IF(AND(C97&gt;=60,C97&lt;=99),"…",IF(C97=100,"….","")))))</f>
        <v/>
      </c>
      <c r="G97" s="92" t="str">
        <f t="shared" ref="G97" ca="1" si="193">IF(C97="x","",IF(C97="n/a",".",IF(AND(C97&gt;=30,C97&lt;=59),"..",IF(AND(C97&gt;=60,C97&lt;=99),"…",IF(C97=100,"….","")))))</f>
        <v/>
      </c>
      <c r="H97" s="92" t="str">
        <f t="shared" ref="H97" ca="1" si="194">IF(C97="x","",IF(C97="n/a",".",IF(AND(C97&gt;=40,C97&lt;=59),"..",IF(AND(C97&gt;=60,C97&lt;=99),"…",IF(C97=100,"….","")))))</f>
        <v/>
      </c>
      <c r="I97" s="92" t="str">
        <f t="shared" ref="I97" ca="1" si="195">IF(C97="x","",IF(C97="n/a",".",IF(AND(C97&gt;=50,C97&lt;=59),"..",IF(AND(C97&gt;=60,C97&lt;=99),"…",IF(C97=100,"….","")))))</f>
        <v/>
      </c>
      <c r="J97" s="92" t="str">
        <f t="shared" ref="J97" ca="1" si="196">IF(C97="x","",IF(C97="n/a",".",IF(AND(C97&gt;=60,C97&lt;=99),"…",IF(C97=100,"….",""))))</f>
        <v/>
      </c>
      <c r="K97" s="92" t="str">
        <f t="shared" ref="K97" ca="1" si="197">IF(C97="x","",IF(C97="n/a",".",IF(AND(C97&gt;=70,C97&lt;=99),"…",IF(C97=100,"….",""))))</f>
        <v/>
      </c>
      <c r="L97" s="92" t="str">
        <f t="shared" ref="L97" ca="1" si="198">IF(C97="x","",IF(C97="n/a",".",IF(AND(C97&gt;=80,C97&lt;=99),"…",IF(C97=100,"….",""))))</f>
        <v/>
      </c>
      <c r="M97" s="92" t="str">
        <f t="shared" ref="M97" ca="1" si="199">IF(C97="x","",IF(C97="n/a",".",IF(AND(C97&gt;=90,C97&lt;=99),"…",IF(C97=100,"….",""))))</f>
        <v/>
      </c>
      <c r="N97" s="93" t="str">
        <f t="shared" ref="N97" ca="1" si="200">IF(C97="x","",IF(C97="n/a",".",IF(C97=100,"….","")))</f>
        <v/>
      </c>
    </row>
    <row r="98" spans="2:14" ht="15" customHeight="1">
      <c r="B98" s="90" t="s">
        <v>91</v>
      </c>
      <c r="C98" s="92"/>
      <c r="D98" s="92"/>
      <c r="E98" s="92"/>
      <c r="F98" s="92"/>
      <c r="G98" s="92"/>
      <c r="H98" s="92"/>
      <c r="I98" s="92"/>
      <c r="J98" s="92"/>
      <c r="K98" s="92"/>
      <c r="L98" s="92"/>
      <c r="M98" s="92"/>
      <c r="N98" s="93"/>
    </row>
    <row r="99" spans="2:14" ht="15" customHeight="1">
      <c r="B99" s="94">
        <v>3.02</v>
      </c>
      <c r="C99" s="95" t="str">
        <f ca="1">IF('Reference sheet'!G71="","x",'Reference sheet'!G71)</f>
        <v>x</v>
      </c>
      <c r="D99" s="92" t="str">
        <f t="shared" ca="1" si="190"/>
        <v/>
      </c>
      <c r="E99" s="92" t="str">
        <f t="shared" ref="E99" ca="1" si="201">IF(C99="x","",IF(C99="n/a",".",IF(AND(C99&gt;=10,C99&lt;=59),"..",IF(AND(C99&gt;=60,C99&lt;=99),"…",IF(C99=100,"….","")))))</f>
        <v/>
      </c>
      <c r="F99" s="92" t="str">
        <f t="shared" ref="F99" ca="1" si="202">IF(C99="x","",IF(C99="n/a",".",IF(AND(C99&gt;=20,C99&lt;=59),"..",IF(AND(C99&gt;=60,C99&lt;=99),"…",IF(C99=100,"….","")))))</f>
        <v/>
      </c>
      <c r="G99" s="92" t="str">
        <f t="shared" ref="G99" ca="1" si="203">IF(C99="x","",IF(C99="n/a",".",IF(AND(C99&gt;=30,C99&lt;=59),"..",IF(AND(C99&gt;=60,C99&lt;=99),"…",IF(C99=100,"….","")))))</f>
        <v/>
      </c>
      <c r="H99" s="92" t="str">
        <f t="shared" ref="H99" ca="1" si="204">IF(C99="x","",IF(C99="n/a",".",IF(AND(C99&gt;=40,C99&lt;=59),"..",IF(AND(C99&gt;=60,C99&lt;=99),"…",IF(C99=100,"….","")))))</f>
        <v/>
      </c>
      <c r="I99" s="92" t="str">
        <f t="shared" ref="I99" ca="1" si="205">IF(C99="x","",IF(C99="n/a",".",IF(AND(C99&gt;=50,C99&lt;=59),"..",IF(AND(C99&gt;=60,C99&lt;=99),"…",IF(C99=100,"….","")))))</f>
        <v/>
      </c>
      <c r="J99" s="92" t="str">
        <f t="shared" ref="J99" ca="1" si="206">IF(C99="x","",IF(C99="n/a",".",IF(AND(C99&gt;=60,C99&lt;=99),"…",IF(C99=100,"….",""))))</f>
        <v/>
      </c>
      <c r="K99" s="92" t="str">
        <f t="shared" ref="K99" ca="1" si="207">IF(C99="x","",IF(C99="n/a",".",IF(AND(C99&gt;=70,C99&lt;=99),"…",IF(C99=100,"….",""))))</f>
        <v/>
      </c>
      <c r="L99" s="92" t="str">
        <f t="shared" ref="L99" ca="1" si="208">IF(C99="x","",IF(C99="n/a",".",IF(AND(C99&gt;=80,C99&lt;=99),"…",IF(C99=100,"….",""))))</f>
        <v/>
      </c>
      <c r="M99" s="92" t="str">
        <f t="shared" ref="M99" ca="1" si="209">IF(C99="x","",IF(C99="n/a",".",IF(AND(C99&gt;=90,C99&lt;=99),"…",IF(C99=100,"….",""))))</f>
        <v/>
      </c>
      <c r="N99" s="93" t="str">
        <f t="shared" ref="N99" ca="1" si="210">IF(C99="x","",IF(C99="n/a",".",IF(C99=100,"….","")))</f>
        <v/>
      </c>
    </row>
    <row r="100" spans="2:14" ht="15" customHeight="1">
      <c r="B100" s="90" t="s">
        <v>69</v>
      </c>
      <c r="C100" s="92"/>
      <c r="D100" s="92"/>
      <c r="E100" s="92"/>
      <c r="F100" s="92"/>
      <c r="G100" s="92"/>
      <c r="H100" s="92"/>
      <c r="I100" s="92"/>
      <c r="J100" s="92"/>
      <c r="K100" s="92"/>
      <c r="L100" s="92"/>
      <c r="M100" s="92"/>
      <c r="N100" s="93"/>
    </row>
    <row r="101" spans="2:14" ht="15" customHeight="1">
      <c r="B101" s="94">
        <v>3.03</v>
      </c>
      <c r="C101" s="95" t="str">
        <f ca="1">IF('Reference sheet'!G73="","x",'Reference sheet'!G73)</f>
        <v>x</v>
      </c>
      <c r="D101" s="92" t="str">
        <f t="shared" ca="1" si="190"/>
        <v/>
      </c>
      <c r="E101" s="92" t="str">
        <f t="shared" ref="E101" ca="1" si="211">IF(C101="x","",IF(C101="n/a",".",IF(AND(C101&gt;=10,C101&lt;=59),"..",IF(AND(C101&gt;=60,C101&lt;=99),"…",IF(C101=100,"….","")))))</f>
        <v/>
      </c>
      <c r="F101" s="92" t="str">
        <f t="shared" ref="F101" ca="1" si="212">IF(C101="x","",IF(C101="n/a",".",IF(AND(C101&gt;=20,C101&lt;=59),"..",IF(AND(C101&gt;=60,C101&lt;=99),"…",IF(C101=100,"….","")))))</f>
        <v/>
      </c>
      <c r="G101" s="92" t="str">
        <f t="shared" ref="G101" ca="1" si="213">IF(C101="x","",IF(C101="n/a",".",IF(AND(C101&gt;=30,C101&lt;=59),"..",IF(AND(C101&gt;=60,C101&lt;=99),"…",IF(C101=100,"….","")))))</f>
        <v/>
      </c>
      <c r="H101" s="92" t="str">
        <f t="shared" ref="H101" ca="1" si="214">IF(C101="x","",IF(C101="n/a",".",IF(AND(C101&gt;=40,C101&lt;=59),"..",IF(AND(C101&gt;=60,C101&lt;=99),"…",IF(C101=100,"….","")))))</f>
        <v/>
      </c>
      <c r="I101" s="92" t="str">
        <f t="shared" ref="I101" ca="1" si="215">IF(C101="x","",IF(C101="n/a",".",IF(AND(C101&gt;=50,C101&lt;=59),"..",IF(AND(C101&gt;=60,C101&lt;=99),"…",IF(C101=100,"….","")))))</f>
        <v/>
      </c>
      <c r="J101" s="92" t="str">
        <f t="shared" ref="J101" ca="1" si="216">IF(C101="x","",IF(C101="n/a",".",IF(AND(C101&gt;=60,C101&lt;=99),"…",IF(C101=100,"….",""))))</f>
        <v/>
      </c>
      <c r="K101" s="92" t="str">
        <f t="shared" ref="K101" ca="1" si="217">IF(C101="x","",IF(C101="n/a",".",IF(AND(C101&gt;=70,C101&lt;=99),"…",IF(C101=100,"….",""))))</f>
        <v/>
      </c>
      <c r="L101" s="92" t="str">
        <f t="shared" ref="L101" ca="1" si="218">IF(C101="x","",IF(C101="n/a",".",IF(AND(C101&gt;=80,C101&lt;=99),"…",IF(C101=100,"….",""))))</f>
        <v/>
      </c>
      <c r="M101" s="92" t="str">
        <f t="shared" ref="M101" ca="1" si="219">IF(C101="x","",IF(C101="n/a",".",IF(AND(C101&gt;=90,C101&lt;=99),"…",IF(C101=100,"….",""))))</f>
        <v/>
      </c>
      <c r="N101" s="93" t="str">
        <f t="shared" ref="N101" ca="1" si="220">IF(C101="x","",IF(C101="n/a",".",IF(C101=100,"….","")))</f>
        <v/>
      </c>
    </row>
    <row r="102" spans="2:14" ht="15" customHeight="1">
      <c r="B102" s="112" t="s">
        <v>92</v>
      </c>
      <c r="C102" s="113"/>
      <c r="D102" s="113"/>
      <c r="E102" s="113"/>
      <c r="F102" s="113"/>
      <c r="G102" s="113"/>
      <c r="H102" s="113"/>
      <c r="I102" s="113"/>
      <c r="J102" s="113"/>
      <c r="K102" s="113"/>
      <c r="L102" s="113"/>
      <c r="M102" s="113"/>
      <c r="N102" s="114"/>
    </row>
    <row r="103" spans="2:14" ht="15" customHeight="1">
      <c r="B103" s="90" t="s">
        <v>93</v>
      </c>
      <c r="C103" s="92"/>
      <c r="D103" s="92"/>
      <c r="E103" s="92"/>
      <c r="F103" s="92"/>
      <c r="G103" s="92"/>
      <c r="H103" s="92"/>
      <c r="I103" s="92"/>
      <c r="J103" s="92"/>
      <c r="K103" s="92"/>
      <c r="L103" s="92"/>
      <c r="M103" s="92"/>
      <c r="N103" s="93"/>
    </row>
    <row r="104" spans="2:14" ht="15" customHeight="1">
      <c r="B104" s="94">
        <v>3.04</v>
      </c>
      <c r="C104" s="95" t="str">
        <f ca="1">IF('Reference sheet'!G76="","x",'Reference sheet'!G76)</f>
        <v>x</v>
      </c>
      <c r="D104" s="92" t="str">
        <f t="shared" ref="D104:D123" ca="1" si="221">IF(C104="x","",IF(C104="n/a",".",IF(AND(C104&gt;=0,C104&lt;=59),"..",IF(AND(C104&gt;=60,C104&lt;=99),"…",IF(C104=100,"….","")))))</f>
        <v/>
      </c>
      <c r="E104" s="92" t="str">
        <f t="shared" ref="E104" ca="1" si="222">IF(C104="x","",IF(C104="n/a",".",IF(AND(C104&gt;=10,C104&lt;=59),"..",IF(AND(C104&gt;=60,C104&lt;=99),"…",IF(C104=100,"….","")))))</f>
        <v/>
      </c>
      <c r="F104" s="92" t="str">
        <f t="shared" ref="F104" ca="1" si="223">IF(C104="x","",IF(C104="n/a",".",IF(AND(C104&gt;=20,C104&lt;=59),"..",IF(AND(C104&gt;=60,C104&lt;=99),"…",IF(C104=100,"….","")))))</f>
        <v/>
      </c>
      <c r="G104" s="92" t="str">
        <f t="shared" ref="G104" ca="1" si="224">IF(C104="x","",IF(C104="n/a",".",IF(AND(C104&gt;=30,C104&lt;=59),"..",IF(AND(C104&gt;=60,C104&lt;=99),"…",IF(C104=100,"….","")))))</f>
        <v/>
      </c>
      <c r="H104" s="92" t="str">
        <f t="shared" ref="H104" ca="1" si="225">IF(C104="x","",IF(C104="n/a",".",IF(AND(C104&gt;=40,C104&lt;=59),"..",IF(AND(C104&gt;=60,C104&lt;=99),"…",IF(C104=100,"….","")))))</f>
        <v/>
      </c>
      <c r="I104" s="92" t="str">
        <f t="shared" ref="I104" ca="1" si="226">IF(C104="x","",IF(C104="n/a",".",IF(AND(C104&gt;=50,C104&lt;=59),"..",IF(AND(C104&gt;=60,C104&lt;=99),"…",IF(C104=100,"….","")))))</f>
        <v/>
      </c>
      <c r="J104" s="92" t="str">
        <f t="shared" ref="J104" ca="1" si="227">IF(C104="x","",IF(C104="n/a",".",IF(AND(C104&gt;=60,C104&lt;=99),"…",IF(C104=100,"….",""))))</f>
        <v/>
      </c>
      <c r="K104" s="92" t="str">
        <f t="shared" ref="K104" ca="1" si="228">IF(C104="x","",IF(C104="n/a",".",IF(AND(C104&gt;=70,C104&lt;=99),"…",IF(C104=100,"….",""))))</f>
        <v/>
      </c>
      <c r="L104" s="92" t="str">
        <f t="shared" ref="L104" ca="1" si="229">IF(C104="x","",IF(C104="n/a",".",IF(AND(C104&gt;=80,C104&lt;=99),"…",IF(C104=100,"….",""))))</f>
        <v/>
      </c>
      <c r="M104" s="92" t="str">
        <f t="shared" ref="M104" ca="1" si="230">IF(C104="x","",IF(C104="n/a",".",IF(AND(C104&gt;=90,C104&lt;=99),"…",IF(C104=100,"….",""))))</f>
        <v/>
      </c>
      <c r="N104" s="93" t="str">
        <f t="shared" ref="N104" ca="1" si="231">IF(C104="x","",IF(C104="n/a",".",IF(C104=100,"….","")))</f>
        <v/>
      </c>
    </row>
    <row r="105" spans="2:14" ht="15" customHeight="1">
      <c r="B105" s="90" t="s">
        <v>94</v>
      </c>
      <c r="C105" s="92"/>
      <c r="D105" s="92"/>
      <c r="E105" s="92"/>
      <c r="F105" s="92"/>
      <c r="G105" s="92"/>
      <c r="H105" s="92"/>
      <c r="I105" s="92"/>
      <c r="J105" s="92"/>
      <c r="K105" s="92"/>
      <c r="L105" s="92"/>
      <c r="M105" s="92"/>
      <c r="N105" s="93"/>
    </row>
    <row r="106" spans="2:14" ht="15" customHeight="1">
      <c r="B106" s="94">
        <v>3.05</v>
      </c>
      <c r="C106" s="95" t="str">
        <f ca="1">IF('Reference sheet'!G78="","x",'Reference sheet'!G78)</f>
        <v>x</v>
      </c>
      <c r="D106" s="92" t="str">
        <f t="shared" ca="1" si="221"/>
        <v/>
      </c>
      <c r="E106" s="92" t="str">
        <f t="shared" ref="E106" ca="1" si="232">IF(C106="x","",IF(C106="n/a",".",IF(AND(C106&gt;=10,C106&lt;=59),"..",IF(AND(C106&gt;=60,C106&lt;=99),"…",IF(C106=100,"….","")))))</f>
        <v/>
      </c>
      <c r="F106" s="92" t="str">
        <f t="shared" ref="F106" ca="1" si="233">IF(C106="x","",IF(C106="n/a",".",IF(AND(C106&gt;=20,C106&lt;=59),"..",IF(AND(C106&gt;=60,C106&lt;=99),"…",IF(C106=100,"….","")))))</f>
        <v/>
      </c>
      <c r="G106" s="92" t="str">
        <f t="shared" ref="G106" ca="1" si="234">IF(C106="x","",IF(C106="n/a",".",IF(AND(C106&gt;=30,C106&lt;=59),"..",IF(AND(C106&gt;=60,C106&lt;=99),"…",IF(C106=100,"….","")))))</f>
        <v/>
      </c>
      <c r="H106" s="92" t="str">
        <f t="shared" ref="H106" ca="1" si="235">IF(C106="x","",IF(C106="n/a",".",IF(AND(C106&gt;=40,C106&lt;=59),"..",IF(AND(C106&gt;=60,C106&lt;=99),"…",IF(C106=100,"….","")))))</f>
        <v/>
      </c>
      <c r="I106" s="92" t="str">
        <f t="shared" ref="I106" ca="1" si="236">IF(C106="x","",IF(C106="n/a",".",IF(AND(C106&gt;=50,C106&lt;=59),"..",IF(AND(C106&gt;=60,C106&lt;=99),"…",IF(C106=100,"….","")))))</f>
        <v/>
      </c>
      <c r="J106" s="92" t="str">
        <f t="shared" ref="J106" ca="1" si="237">IF(C106="x","",IF(C106="n/a",".",IF(AND(C106&gt;=60,C106&lt;=99),"…",IF(C106=100,"….",""))))</f>
        <v/>
      </c>
      <c r="K106" s="92" t="str">
        <f t="shared" ref="K106" ca="1" si="238">IF(C106="x","",IF(C106="n/a",".",IF(AND(C106&gt;=70,C106&lt;=99),"…",IF(C106=100,"….",""))))</f>
        <v/>
      </c>
      <c r="L106" s="92" t="str">
        <f t="shared" ref="L106" ca="1" si="239">IF(C106="x","",IF(C106="n/a",".",IF(AND(C106&gt;=80,C106&lt;=99),"…",IF(C106=100,"….",""))))</f>
        <v/>
      </c>
      <c r="M106" s="92" t="str">
        <f t="shared" ref="M106" ca="1" si="240">IF(C106="x","",IF(C106="n/a",".",IF(AND(C106&gt;=90,C106&lt;=99),"…",IF(C106=100,"….",""))))</f>
        <v/>
      </c>
      <c r="N106" s="93" t="str">
        <f t="shared" ref="N106" ca="1" si="241">IF(C106="x","",IF(C106="n/a",".",IF(C106=100,"….","")))</f>
        <v/>
      </c>
    </row>
    <row r="107" spans="2:14" ht="15" customHeight="1">
      <c r="B107" s="90" t="s">
        <v>95</v>
      </c>
      <c r="C107" s="92"/>
      <c r="D107" s="92"/>
      <c r="E107" s="92"/>
      <c r="F107" s="92"/>
      <c r="G107" s="92"/>
      <c r="H107" s="92"/>
      <c r="I107" s="92"/>
      <c r="J107" s="92"/>
      <c r="K107" s="92"/>
      <c r="L107" s="92"/>
      <c r="M107" s="92"/>
      <c r="N107" s="93"/>
    </row>
    <row r="108" spans="2:14" ht="15" customHeight="1">
      <c r="B108" s="94">
        <v>3.06</v>
      </c>
      <c r="C108" s="95" t="str">
        <f ca="1">IF('Reference sheet'!G80="","x",'Reference sheet'!G80)</f>
        <v>x</v>
      </c>
      <c r="D108" s="92" t="str">
        <f t="shared" ca="1" si="221"/>
        <v/>
      </c>
      <c r="E108" s="92" t="str">
        <f t="shared" ref="E108" ca="1" si="242">IF(C108="x","",IF(C108="n/a",".",IF(AND(C108&gt;=10,C108&lt;=59),"..",IF(AND(C108&gt;=60,C108&lt;=99),"…",IF(C108=100,"….","")))))</f>
        <v/>
      </c>
      <c r="F108" s="92" t="str">
        <f t="shared" ref="F108" ca="1" si="243">IF(C108="x","",IF(C108="n/a",".",IF(AND(C108&gt;=20,C108&lt;=59),"..",IF(AND(C108&gt;=60,C108&lt;=99),"…",IF(C108=100,"….","")))))</f>
        <v/>
      </c>
      <c r="G108" s="92" t="str">
        <f t="shared" ref="G108" ca="1" si="244">IF(C108="x","",IF(C108="n/a",".",IF(AND(C108&gt;=30,C108&lt;=59),"..",IF(AND(C108&gt;=60,C108&lt;=99),"…",IF(C108=100,"….","")))))</f>
        <v/>
      </c>
      <c r="H108" s="92" t="str">
        <f t="shared" ref="H108" ca="1" si="245">IF(C108="x","",IF(C108="n/a",".",IF(AND(C108&gt;=40,C108&lt;=59),"..",IF(AND(C108&gt;=60,C108&lt;=99),"…",IF(C108=100,"….","")))))</f>
        <v/>
      </c>
      <c r="I108" s="92" t="str">
        <f t="shared" ref="I108" ca="1" si="246">IF(C108="x","",IF(C108="n/a",".",IF(AND(C108&gt;=50,C108&lt;=59),"..",IF(AND(C108&gt;=60,C108&lt;=99),"…",IF(C108=100,"….","")))))</f>
        <v/>
      </c>
      <c r="J108" s="92" t="str">
        <f t="shared" ref="J108" ca="1" si="247">IF(C108="x","",IF(C108="n/a",".",IF(AND(C108&gt;=60,C108&lt;=99),"…",IF(C108=100,"….",""))))</f>
        <v/>
      </c>
      <c r="K108" s="92" t="str">
        <f t="shared" ref="K108" ca="1" si="248">IF(C108="x","",IF(C108="n/a",".",IF(AND(C108&gt;=70,C108&lt;=99),"…",IF(C108=100,"….",""))))</f>
        <v/>
      </c>
      <c r="L108" s="92" t="str">
        <f t="shared" ref="L108" ca="1" si="249">IF(C108="x","",IF(C108="n/a",".",IF(AND(C108&gt;=80,C108&lt;=99),"…",IF(C108=100,"….",""))))</f>
        <v/>
      </c>
      <c r="M108" s="92" t="str">
        <f t="shared" ref="M108" ca="1" si="250">IF(C108="x","",IF(C108="n/a",".",IF(AND(C108&gt;=90,C108&lt;=99),"…",IF(C108=100,"….",""))))</f>
        <v/>
      </c>
      <c r="N108" s="93" t="str">
        <f t="shared" ref="N108" ca="1" si="251">IF(C108="x","",IF(C108="n/a",".",IF(C108=100,"….","")))</f>
        <v/>
      </c>
    </row>
    <row r="109" spans="2:14" ht="15" customHeight="1">
      <c r="B109" s="90" t="s">
        <v>96</v>
      </c>
      <c r="C109" s="92"/>
      <c r="D109" s="92"/>
      <c r="E109" s="92"/>
      <c r="F109" s="92"/>
      <c r="G109" s="92"/>
      <c r="H109" s="92"/>
      <c r="I109" s="92"/>
      <c r="J109" s="92"/>
      <c r="K109" s="92"/>
      <c r="L109" s="92"/>
      <c r="M109" s="92"/>
      <c r="N109" s="93"/>
    </row>
    <row r="110" spans="2:14" ht="15" customHeight="1">
      <c r="B110" s="94">
        <v>3.07</v>
      </c>
      <c r="C110" s="95" t="str">
        <f ca="1">IF('Reference sheet'!G82="","x",'Reference sheet'!G82)</f>
        <v>x</v>
      </c>
      <c r="D110" s="92" t="str">
        <f t="shared" ca="1" si="221"/>
        <v/>
      </c>
      <c r="E110" s="92" t="str">
        <f t="shared" ref="E110" ca="1" si="252">IF(C110="x","",IF(C110="n/a",".",IF(AND(C110&gt;=10,C110&lt;=59),"..",IF(AND(C110&gt;=60,C110&lt;=99),"…",IF(C110=100,"….","")))))</f>
        <v/>
      </c>
      <c r="F110" s="92" t="str">
        <f t="shared" ref="F110" ca="1" si="253">IF(C110="x","",IF(C110="n/a",".",IF(AND(C110&gt;=20,C110&lt;=59),"..",IF(AND(C110&gt;=60,C110&lt;=99),"…",IF(C110=100,"….","")))))</f>
        <v/>
      </c>
      <c r="G110" s="92" t="str">
        <f t="shared" ref="G110" ca="1" si="254">IF(C110="x","",IF(C110="n/a",".",IF(AND(C110&gt;=30,C110&lt;=59),"..",IF(AND(C110&gt;=60,C110&lt;=99),"…",IF(C110=100,"….","")))))</f>
        <v/>
      </c>
      <c r="H110" s="92" t="str">
        <f t="shared" ref="H110" ca="1" si="255">IF(C110="x","",IF(C110="n/a",".",IF(AND(C110&gt;=40,C110&lt;=59),"..",IF(AND(C110&gt;=60,C110&lt;=99),"…",IF(C110=100,"….","")))))</f>
        <v/>
      </c>
      <c r="I110" s="92" t="str">
        <f t="shared" ref="I110" ca="1" si="256">IF(C110="x","",IF(C110="n/a",".",IF(AND(C110&gt;=50,C110&lt;=59),"..",IF(AND(C110&gt;=60,C110&lt;=99),"…",IF(C110=100,"….","")))))</f>
        <v/>
      </c>
      <c r="J110" s="92" t="str">
        <f t="shared" ref="J110" ca="1" si="257">IF(C110="x","",IF(C110="n/a",".",IF(AND(C110&gt;=60,C110&lt;=99),"…",IF(C110=100,"….",""))))</f>
        <v/>
      </c>
      <c r="K110" s="92" t="str">
        <f t="shared" ref="K110" ca="1" si="258">IF(C110="x","",IF(C110="n/a",".",IF(AND(C110&gt;=70,C110&lt;=99),"…",IF(C110=100,"….",""))))</f>
        <v/>
      </c>
      <c r="L110" s="92" t="str">
        <f t="shared" ref="L110" ca="1" si="259">IF(C110="x","",IF(C110="n/a",".",IF(AND(C110&gt;=80,C110&lt;=99),"…",IF(C110=100,"….",""))))</f>
        <v/>
      </c>
      <c r="M110" s="92" t="str">
        <f t="shared" ref="M110" ca="1" si="260">IF(C110="x","",IF(C110="n/a",".",IF(AND(C110&gt;=90,C110&lt;=99),"…",IF(C110=100,"….",""))))</f>
        <v/>
      </c>
      <c r="N110" s="93" t="str">
        <f t="shared" ref="N110" ca="1" si="261">IF(C110="x","",IF(C110="n/a",".",IF(C110=100,"….","")))</f>
        <v/>
      </c>
    </row>
    <row r="111" spans="2:14" ht="15" customHeight="1">
      <c r="B111" s="90" t="s">
        <v>97</v>
      </c>
      <c r="C111" s="92"/>
      <c r="D111" s="92"/>
      <c r="E111" s="92"/>
      <c r="F111" s="92"/>
      <c r="G111" s="92"/>
      <c r="H111" s="92"/>
      <c r="I111" s="92"/>
      <c r="J111" s="92"/>
      <c r="K111" s="92"/>
      <c r="L111" s="92"/>
      <c r="M111" s="92"/>
      <c r="N111" s="93"/>
    </row>
    <row r="112" spans="2:14" ht="15" customHeight="1">
      <c r="B112" s="94">
        <v>3.08</v>
      </c>
      <c r="C112" s="95" t="str">
        <f ca="1">IF('Reference sheet'!G84="","x",'Reference sheet'!G84)</f>
        <v>x</v>
      </c>
      <c r="D112" s="92" t="str">
        <f t="shared" ca="1" si="221"/>
        <v/>
      </c>
      <c r="E112" s="92" t="str">
        <f t="shared" ref="E112" ca="1" si="262">IF(C112="x","",IF(C112="n/a",".",IF(AND(C112&gt;=10,C112&lt;=59),"..",IF(AND(C112&gt;=60,C112&lt;=99),"…",IF(C112=100,"….","")))))</f>
        <v/>
      </c>
      <c r="F112" s="92" t="str">
        <f t="shared" ref="F112" ca="1" si="263">IF(C112="x","",IF(C112="n/a",".",IF(AND(C112&gt;=20,C112&lt;=59),"..",IF(AND(C112&gt;=60,C112&lt;=99),"…",IF(C112=100,"….","")))))</f>
        <v/>
      </c>
      <c r="G112" s="92" t="str">
        <f t="shared" ref="G112" ca="1" si="264">IF(C112="x","",IF(C112="n/a",".",IF(AND(C112&gt;=30,C112&lt;=59),"..",IF(AND(C112&gt;=60,C112&lt;=99),"…",IF(C112=100,"….","")))))</f>
        <v/>
      </c>
      <c r="H112" s="92" t="str">
        <f t="shared" ref="H112" ca="1" si="265">IF(C112="x","",IF(C112="n/a",".",IF(AND(C112&gt;=40,C112&lt;=59),"..",IF(AND(C112&gt;=60,C112&lt;=99),"…",IF(C112=100,"….","")))))</f>
        <v/>
      </c>
      <c r="I112" s="92" t="str">
        <f t="shared" ref="I112" ca="1" si="266">IF(C112="x","",IF(C112="n/a",".",IF(AND(C112&gt;=50,C112&lt;=59),"..",IF(AND(C112&gt;=60,C112&lt;=99),"…",IF(C112=100,"….","")))))</f>
        <v/>
      </c>
      <c r="J112" s="92" t="str">
        <f t="shared" ref="J112" ca="1" si="267">IF(C112="x","",IF(C112="n/a",".",IF(AND(C112&gt;=60,C112&lt;=99),"…",IF(C112=100,"….",""))))</f>
        <v/>
      </c>
      <c r="K112" s="92" t="str">
        <f t="shared" ref="K112" ca="1" si="268">IF(C112="x","",IF(C112="n/a",".",IF(AND(C112&gt;=70,C112&lt;=99),"…",IF(C112=100,"….",""))))</f>
        <v/>
      </c>
      <c r="L112" s="92" t="str">
        <f t="shared" ref="L112" ca="1" si="269">IF(C112="x","",IF(C112="n/a",".",IF(AND(C112&gt;=80,C112&lt;=99),"…",IF(C112=100,"….",""))))</f>
        <v/>
      </c>
      <c r="M112" s="92" t="str">
        <f t="shared" ref="M112" ca="1" si="270">IF(C112="x","",IF(C112="n/a",".",IF(AND(C112&gt;=90,C112&lt;=99),"…",IF(C112=100,"….",""))))</f>
        <v/>
      </c>
      <c r="N112" s="93" t="str">
        <f t="shared" ref="N112" ca="1" si="271">IF(C112="x","",IF(C112="n/a",".",IF(C112=100,"….","")))</f>
        <v/>
      </c>
    </row>
    <row r="113" spans="2:14" ht="15" customHeight="1">
      <c r="B113" s="90" t="s">
        <v>98</v>
      </c>
      <c r="C113" s="92"/>
      <c r="D113" s="92"/>
      <c r="E113" s="92"/>
      <c r="F113" s="92"/>
      <c r="G113" s="92"/>
      <c r="H113" s="92"/>
      <c r="I113" s="92"/>
      <c r="J113" s="92"/>
      <c r="K113" s="92"/>
      <c r="L113" s="92"/>
      <c r="M113" s="92"/>
      <c r="N113" s="93"/>
    </row>
    <row r="114" spans="2:14" ht="15" customHeight="1">
      <c r="B114" s="94">
        <v>3.09</v>
      </c>
      <c r="C114" s="95" t="str">
        <f ca="1">IF('Reference sheet'!G86="","x",'Reference sheet'!G86)</f>
        <v>x</v>
      </c>
      <c r="D114" s="92" t="str">
        <f t="shared" ca="1" si="221"/>
        <v/>
      </c>
      <c r="E114" s="92" t="str">
        <f t="shared" ref="E114:E115" ca="1" si="272">IF(C114="x","",IF(C114="n/a",".",IF(AND(C114&gt;=10,C114&lt;=59),"..",IF(AND(C114&gt;=60,C114&lt;=99),"…",IF(C114=100,"….","")))))</f>
        <v/>
      </c>
      <c r="F114" s="92" t="str">
        <f t="shared" ref="F114:F115" ca="1" si="273">IF(C114="x","",IF(C114="n/a",".",IF(AND(C114&gt;=20,C114&lt;=59),"..",IF(AND(C114&gt;=60,C114&lt;=99),"…",IF(C114=100,"….","")))))</f>
        <v/>
      </c>
      <c r="G114" s="92" t="str">
        <f t="shared" ref="G114:G115" ca="1" si="274">IF(C114="x","",IF(C114="n/a",".",IF(AND(C114&gt;=30,C114&lt;=59),"..",IF(AND(C114&gt;=60,C114&lt;=99),"…",IF(C114=100,"….","")))))</f>
        <v/>
      </c>
      <c r="H114" s="92" t="str">
        <f t="shared" ref="H114:H115" ca="1" si="275">IF(C114="x","",IF(C114="n/a",".",IF(AND(C114&gt;=40,C114&lt;=59),"..",IF(AND(C114&gt;=60,C114&lt;=99),"…",IF(C114=100,"….","")))))</f>
        <v/>
      </c>
      <c r="I114" s="92" t="str">
        <f t="shared" ref="I114:I115" ca="1" si="276">IF(C114="x","",IF(C114="n/a",".",IF(AND(C114&gt;=50,C114&lt;=59),"..",IF(AND(C114&gt;=60,C114&lt;=99),"…",IF(C114=100,"….","")))))</f>
        <v/>
      </c>
      <c r="J114" s="92" t="str">
        <f t="shared" ref="J114:J115" ca="1" si="277">IF(C114="x","",IF(C114="n/a",".",IF(AND(C114&gt;=60,C114&lt;=99),"…",IF(C114=100,"….",""))))</f>
        <v/>
      </c>
      <c r="K114" s="92" t="str">
        <f t="shared" ref="K114:K115" ca="1" si="278">IF(C114="x","",IF(C114="n/a",".",IF(AND(C114&gt;=70,C114&lt;=99),"…",IF(C114=100,"….",""))))</f>
        <v/>
      </c>
      <c r="L114" s="92" t="str">
        <f t="shared" ref="L114:L115" ca="1" si="279">IF(C114="x","",IF(C114="n/a",".",IF(AND(C114&gt;=80,C114&lt;=99),"…",IF(C114=100,"….",""))))</f>
        <v/>
      </c>
      <c r="M114" s="92" t="str">
        <f t="shared" ref="M114:M115" ca="1" si="280">IF(C114="x","",IF(C114="n/a",".",IF(AND(C114&gt;=90,C114&lt;=99),"…",IF(C114=100,"….",""))))</f>
        <v/>
      </c>
      <c r="N114" s="93" t="str">
        <f t="shared" ref="N114:N115" ca="1" si="281">IF(C114="x","",IF(C114="n/a",".",IF(C114=100,"….","")))</f>
        <v/>
      </c>
    </row>
    <row r="115" spans="2:14" ht="15" customHeight="1">
      <c r="B115" s="94">
        <v>3.1</v>
      </c>
      <c r="C115" s="95" t="str">
        <f ca="1">IF('Reference sheet'!G87="","x",'Reference sheet'!G87)</f>
        <v>x</v>
      </c>
      <c r="D115" s="92" t="str">
        <f t="shared" ca="1" si="221"/>
        <v/>
      </c>
      <c r="E115" s="92" t="str">
        <f t="shared" ca="1" si="272"/>
        <v/>
      </c>
      <c r="F115" s="92" t="str">
        <f t="shared" ca="1" si="273"/>
        <v/>
      </c>
      <c r="G115" s="92" t="str">
        <f t="shared" ca="1" si="274"/>
        <v/>
      </c>
      <c r="H115" s="92" t="str">
        <f t="shared" ca="1" si="275"/>
        <v/>
      </c>
      <c r="I115" s="92" t="str">
        <f t="shared" ca="1" si="276"/>
        <v/>
      </c>
      <c r="J115" s="92" t="str">
        <f t="shared" ca="1" si="277"/>
        <v/>
      </c>
      <c r="K115" s="92" t="str">
        <f t="shared" ca="1" si="278"/>
        <v/>
      </c>
      <c r="L115" s="92" t="str">
        <f t="shared" ca="1" si="279"/>
        <v/>
      </c>
      <c r="M115" s="92" t="str">
        <f t="shared" ca="1" si="280"/>
        <v/>
      </c>
      <c r="N115" s="93" t="str">
        <f t="shared" ca="1" si="281"/>
        <v/>
      </c>
    </row>
    <row r="116" spans="2:14" ht="15" customHeight="1">
      <c r="B116" s="90" t="s">
        <v>99</v>
      </c>
      <c r="C116" s="92"/>
      <c r="D116" s="92"/>
      <c r="E116" s="92"/>
      <c r="F116" s="92"/>
      <c r="G116" s="92"/>
      <c r="H116" s="92"/>
      <c r="I116" s="92"/>
      <c r="J116" s="92"/>
      <c r="K116" s="92"/>
      <c r="L116" s="92"/>
      <c r="M116" s="92"/>
      <c r="N116" s="93"/>
    </row>
    <row r="117" spans="2:14" ht="15" customHeight="1">
      <c r="B117" s="94">
        <v>3.11</v>
      </c>
      <c r="C117" s="95" t="str">
        <f ca="1">IF('Reference sheet'!G89="","x",'Reference sheet'!G89)</f>
        <v>x</v>
      </c>
      <c r="D117" s="92" t="str">
        <f t="shared" ca="1" si="221"/>
        <v/>
      </c>
      <c r="E117" s="92" t="str">
        <f t="shared" ref="E117" ca="1" si="282">IF(C117="x","",IF(C117="n/a",".",IF(AND(C117&gt;=10,C117&lt;=59),"..",IF(AND(C117&gt;=60,C117&lt;=99),"…",IF(C117=100,"….","")))))</f>
        <v/>
      </c>
      <c r="F117" s="92" t="str">
        <f t="shared" ref="F117" ca="1" si="283">IF(C117="x","",IF(C117="n/a",".",IF(AND(C117&gt;=20,C117&lt;=59),"..",IF(AND(C117&gt;=60,C117&lt;=99),"…",IF(C117=100,"….","")))))</f>
        <v/>
      </c>
      <c r="G117" s="92" t="str">
        <f t="shared" ref="G117" ca="1" si="284">IF(C117="x","",IF(C117="n/a",".",IF(AND(C117&gt;=30,C117&lt;=59),"..",IF(AND(C117&gt;=60,C117&lt;=99),"…",IF(C117=100,"….","")))))</f>
        <v/>
      </c>
      <c r="H117" s="92" t="str">
        <f t="shared" ref="H117" ca="1" si="285">IF(C117="x","",IF(C117="n/a",".",IF(AND(C117&gt;=40,C117&lt;=59),"..",IF(AND(C117&gt;=60,C117&lt;=99),"…",IF(C117=100,"….","")))))</f>
        <v/>
      </c>
      <c r="I117" s="92" t="str">
        <f t="shared" ref="I117" ca="1" si="286">IF(C117="x","",IF(C117="n/a",".",IF(AND(C117&gt;=50,C117&lt;=59),"..",IF(AND(C117&gt;=60,C117&lt;=99),"…",IF(C117=100,"….","")))))</f>
        <v/>
      </c>
      <c r="J117" s="92" t="str">
        <f t="shared" ref="J117" ca="1" si="287">IF(C117="x","",IF(C117="n/a",".",IF(AND(C117&gt;=60,C117&lt;=99),"…",IF(C117=100,"….",""))))</f>
        <v/>
      </c>
      <c r="K117" s="92" t="str">
        <f t="shared" ref="K117" ca="1" si="288">IF(C117="x","",IF(C117="n/a",".",IF(AND(C117&gt;=70,C117&lt;=99),"…",IF(C117=100,"….",""))))</f>
        <v/>
      </c>
      <c r="L117" s="92" t="str">
        <f t="shared" ref="L117" ca="1" si="289">IF(C117="x","",IF(C117="n/a",".",IF(AND(C117&gt;=80,C117&lt;=99),"…",IF(C117=100,"….",""))))</f>
        <v/>
      </c>
      <c r="M117" s="92" t="str">
        <f t="shared" ref="M117" ca="1" si="290">IF(C117="x","",IF(C117="n/a",".",IF(AND(C117&gt;=90,C117&lt;=99),"…",IF(C117=100,"….",""))))</f>
        <v/>
      </c>
      <c r="N117" s="93" t="str">
        <f t="shared" ref="N117" ca="1" si="291">IF(C117="x","",IF(C117="n/a",".",IF(C117=100,"….","")))</f>
        <v/>
      </c>
    </row>
    <row r="118" spans="2:14" ht="15" customHeight="1">
      <c r="B118" s="90" t="s">
        <v>100</v>
      </c>
      <c r="C118" s="92"/>
      <c r="D118" s="92"/>
      <c r="E118" s="92"/>
      <c r="F118" s="92"/>
      <c r="G118" s="92"/>
      <c r="H118" s="92"/>
      <c r="I118" s="92"/>
      <c r="J118" s="92"/>
      <c r="K118" s="92"/>
      <c r="L118" s="92"/>
      <c r="M118" s="92"/>
      <c r="N118" s="93"/>
    </row>
    <row r="119" spans="2:14" ht="15" customHeight="1">
      <c r="B119" s="94">
        <v>3.12</v>
      </c>
      <c r="C119" s="95" t="str">
        <f ca="1">IF('Reference sheet'!G91="","x",'Reference sheet'!G91)</f>
        <v>x</v>
      </c>
      <c r="D119" s="92" t="str">
        <f t="shared" ca="1" si="221"/>
        <v/>
      </c>
      <c r="E119" s="92" t="str">
        <f t="shared" ref="E119" ca="1" si="292">IF(C119="x","",IF(C119="n/a",".",IF(AND(C119&gt;=10,C119&lt;=59),"..",IF(AND(C119&gt;=60,C119&lt;=99),"…",IF(C119=100,"….","")))))</f>
        <v/>
      </c>
      <c r="F119" s="92" t="str">
        <f t="shared" ref="F119" ca="1" si="293">IF(C119="x","",IF(C119="n/a",".",IF(AND(C119&gt;=20,C119&lt;=59),"..",IF(AND(C119&gt;=60,C119&lt;=99),"…",IF(C119=100,"….","")))))</f>
        <v/>
      </c>
      <c r="G119" s="92" t="str">
        <f t="shared" ref="G119" ca="1" si="294">IF(C119="x","",IF(C119="n/a",".",IF(AND(C119&gt;=30,C119&lt;=59),"..",IF(AND(C119&gt;=60,C119&lt;=99),"…",IF(C119=100,"….","")))))</f>
        <v/>
      </c>
      <c r="H119" s="92" t="str">
        <f t="shared" ref="H119" ca="1" si="295">IF(C119="x","",IF(C119="n/a",".",IF(AND(C119&gt;=40,C119&lt;=59),"..",IF(AND(C119&gt;=60,C119&lt;=99),"…",IF(C119=100,"….","")))))</f>
        <v/>
      </c>
      <c r="I119" s="92" t="str">
        <f t="shared" ref="I119" ca="1" si="296">IF(C119="x","",IF(C119="n/a",".",IF(AND(C119&gt;=50,C119&lt;=59),"..",IF(AND(C119&gt;=60,C119&lt;=99),"…",IF(C119=100,"….","")))))</f>
        <v/>
      </c>
      <c r="J119" s="92" t="str">
        <f t="shared" ref="J119" ca="1" si="297">IF(C119="x","",IF(C119="n/a",".",IF(AND(C119&gt;=60,C119&lt;=99),"…",IF(C119=100,"….",""))))</f>
        <v/>
      </c>
      <c r="K119" s="92" t="str">
        <f t="shared" ref="K119" ca="1" si="298">IF(C119="x","",IF(C119="n/a",".",IF(AND(C119&gt;=70,C119&lt;=99),"…",IF(C119=100,"….",""))))</f>
        <v/>
      </c>
      <c r="L119" s="92" t="str">
        <f t="shared" ref="L119" ca="1" si="299">IF(C119="x","",IF(C119="n/a",".",IF(AND(C119&gt;=80,C119&lt;=99),"…",IF(C119=100,"….",""))))</f>
        <v/>
      </c>
      <c r="M119" s="92" t="str">
        <f t="shared" ref="M119" ca="1" si="300">IF(C119="x","",IF(C119="n/a",".",IF(AND(C119&gt;=90,C119&lt;=99),"…",IF(C119=100,"….",""))))</f>
        <v/>
      </c>
      <c r="N119" s="93" t="str">
        <f t="shared" ref="N119" ca="1" si="301">IF(C119="x","",IF(C119="n/a",".",IF(C119=100,"….","")))</f>
        <v/>
      </c>
    </row>
    <row r="120" spans="2:14" ht="15" customHeight="1">
      <c r="B120" s="90" t="s">
        <v>101</v>
      </c>
      <c r="C120" s="92"/>
      <c r="D120" s="92"/>
      <c r="E120" s="92"/>
      <c r="F120" s="92"/>
      <c r="G120" s="92"/>
      <c r="H120" s="92"/>
      <c r="I120" s="92"/>
      <c r="J120" s="92"/>
      <c r="K120" s="92"/>
      <c r="L120" s="92"/>
      <c r="M120" s="92"/>
      <c r="N120" s="93"/>
    </row>
    <row r="121" spans="2:14" ht="15" customHeight="1">
      <c r="B121" s="94">
        <v>3.13</v>
      </c>
      <c r="C121" s="95" t="str">
        <f ca="1">IF('Reference sheet'!G93="","x",'Reference sheet'!G93)</f>
        <v>x</v>
      </c>
      <c r="D121" s="92" t="str">
        <f t="shared" ca="1" si="221"/>
        <v/>
      </c>
      <c r="E121" s="92" t="str">
        <f t="shared" ref="E121" ca="1" si="302">IF(C121="x","",IF(C121="n/a",".",IF(AND(C121&gt;=10,C121&lt;=59),"..",IF(AND(C121&gt;=60,C121&lt;=99),"…",IF(C121=100,"….","")))))</f>
        <v/>
      </c>
      <c r="F121" s="92" t="str">
        <f t="shared" ref="F121" ca="1" si="303">IF(C121="x","",IF(C121="n/a",".",IF(AND(C121&gt;=20,C121&lt;=59),"..",IF(AND(C121&gt;=60,C121&lt;=99),"…",IF(C121=100,"….","")))))</f>
        <v/>
      </c>
      <c r="G121" s="92" t="str">
        <f t="shared" ref="G121" ca="1" si="304">IF(C121="x","",IF(C121="n/a",".",IF(AND(C121&gt;=30,C121&lt;=59),"..",IF(AND(C121&gt;=60,C121&lt;=99),"…",IF(C121=100,"….","")))))</f>
        <v/>
      </c>
      <c r="H121" s="92" t="str">
        <f t="shared" ref="H121" ca="1" si="305">IF(C121="x","",IF(C121="n/a",".",IF(AND(C121&gt;=40,C121&lt;=59),"..",IF(AND(C121&gt;=60,C121&lt;=99),"…",IF(C121=100,"….","")))))</f>
        <v/>
      </c>
      <c r="I121" s="92" t="str">
        <f t="shared" ref="I121" ca="1" si="306">IF(C121="x","",IF(C121="n/a",".",IF(AND(C121&gt;=50,C121&lt;=59),"..",IF(AND(C121&gt;=60,C121&lt;=99),"…",IF(C121=100,"….","")))))</f>
        <v/>
      </c>
      <c r="J121" s="92" t="str">
        <f t="shared" ref="J121" ca="1" si="307">IF(C121="x","",IF(C121="n/a",".",IF(AND(C121&gt;=60,C121&lt;=99),"…",IF(C121=100,"….",""))))</f>
        <v/>
      </c>
      <c r="K121" s="92" t="str">
        <f t="shared" ref="K121" ca="1" si="308">IF(C121="x","",IF(C121="n/a",".",IF(AND(C121&gt;=70,C121&lt;=99),"…",IF(C121=100,"….",""))))</f>
        <v/>
      </c>
      <c r="L121" s="92" t="str">
        <f t="shared" ref="L121" ca="1" si="309">IF(C121="x","",IF(C121="n/a",".",IF(AND(C121&gt;=80,C121&lt;=99),"…",IF(C121=100,"….",""))))</f>
        <v/>
      </c>
      <c r="M121" s="92" t="str">
        <f t="shared" ref="M121" ca="1" si="310">IF(C121="x","",IF(C121="n/a",".",IF(AND(C121&gt;=90,C121&lt;=99),"…",IF(C121=100,"….",""))))</f>
        <v/>
      </c>
      <c r="N121" s="93" t="str">
        <f t="shared" ref="N121" ca="1" si="311">IF(C121="x","",IF(C121="n/a",".",IF(C121=100,"….","")))</f>
        <v/>
      </c>
    </row>
    <row r="122" spans="2:14" ht="15" customHeight="1">
      <c r="B122" s="90" t="s">
        <v>102</v>
      </c>
      <c r="C122" s="92"/>
      <c r="D122" s="92"/>
      <c r="E122" s="92"/>
      <c r="F122" s="92"/>
      <c r="G122" s="92"/>
      <c r="H122" s="92"/>
      <c r="I122" s="92"/>
      <c r="J122" s="92"/>
      <c r="K122" s="92"/>
      <c r="L122" s="92"/>
      <c r="M122" s="92"/>
      <c r="N122" s="93"/>
    </row>
    <row r="123" spans="2:14" ht="15" customHeight="1">
      <c r="B123" s="94">
        <v>3.14</v>
      </c>
      <c r="C123" s="95" t="str">
        <f ca="1">IF('Reference sheet'!G95="","x",'Reference sheet'!G95)</f>
        <v>x</v>
      </c>
      <c r="D123" s="92" t="str">
        <f t="shared" ca="1" si="221"/>
        <v/>
      </c>
      <c r="E123" s="92" t="str">
        <f t="shared" ref="E123" ca="1" si="312">IF(C123="x","",IF(C123="n/a",".",IF(AND(C123&gt;=10,C123&lt;=59),"..",IF(AND(C123&gt;=60,C123&lt;=99),"…",IF(C123=100,"….","")))))</f>
        <v/>
      </c>
      <c r="F123" s="92" t="str">
        <f t="shared" ref="F123" ca="1" si="313">IF(C123="x","",IF(C123="n/a",".",IF(AND(C123&gt;=20,C123&lt;=59),"..",IF(AND(C123&gt;=60,C123&lt;=99),"…",IF(C123=100,"….","")))))</f>
        <v/>
      </c>
      <c r="G123" s="92" t="str">
        <f t="shared" ref="G123" ca="1" si="314">IF(C123="x","",IF(C123="n/a",".",IF(AND(C123&gt;=30,C123&lt;=59),"..",IF(AND(C123&gt;=60,C123&lt;=99),"…",IF(C123=100,"….","")))))</f>
        <v/>
      </c>
      <c r="H123" s="92" t="str">
        <f t="shared" ref="H123" ca="1" si="315">IF(C123="x","",IF(C123="n/a",".",IF(AND(C123&gt;=40,C123&lt;=59),"..",IF(AND(C123&gt;=60,C123&lt;=99),"…",IF(C123=100,"….","")))))</f>
        <v/>
      </c>
      <c r="I123" s="92" t="str">
        <f t="shared" ref="I123" ca="1" si="316">IF(C123="x","",IF(C123="n/a",".",IF(AND(C123&gt;=50,C123&lt;=59),"..",IF(AND(C123&gt;=60,C123&lt;=99),"…",IF(C123=100,"….","")))))</f>
        <v/>
      </c>
      <c r="J123" s="92" t="str">
        <f t="shared" ref="J123" ca="1" si="317">IF(C123="x","",IF(C123="n/a",".",IF(AND(C123&gt;=60,C123&lt;=99),"…",IF(C123=100,"….",""))))</f>
        <v/>
      </c>
      <c r="K123" s="92" t="str">
        <f t="shared" ref="K123" ca="1" si="318">IF(C123="x","",IF(C123="n/a",".",IF(AND(C123&gt;=70,C123&lt;=99),"…",IF(C123=100,"….",""))))</f>
        <v/>
      </c>
      <c r="L123" s="92" t="str">
        <f t="shared" ref="L123" ca="1" si="319">IF(C123="x","",IF(C123="n/a",".",IF(AND(C123&gt;=80,C123&lt;=99),"…",IF(C123=100,"….",""))))</f>
        <v/>
      </c>
      <c r="M123" s="92" t="str">
        <f t="shared" ref="M123" ca="1" si="320">IF(C123="x","",IF(C123="n/a",".",IF(AND(C123&gt;=90,C123&lt;=99),"…",IF(C123=100,"….",""))))</f>
        <v/>
      </c>
      <c r="N123" s="93" t="str">
        <f t="shared" ref="N123" ca="1" si="321">IF(C123="x","",IF(C123="n/a",".",IF(C123=100,"….","")))</f>
        <v/>
      </c>
    </row>
    <row r="124" spans="2:14" ht="15" customHeight="1">
      <c r="B124" s="112" t="s">
        <v>103</v>
      </c>
      <c r="C124" s="113"/>
      <c r="D124" s="113"/>
      <c r="E124" s="113"/>
      <c r="F124" s="113"/>
      <c r="G124" s="113"/>
      <c r="H124" s="113"/>
      <c r="I124" s="113"/>
      <c r="J124" s="113"/>
      <c r="K124" s="113"/>
      <c r="L124" s="113"/>
      <c r="M124" s="113"/>
      <c r="N124" s="114"/>
    </row>
    <row r="125" spans="2:14" ht="15" customHeight="1">
      <c r="B125" s="90" t="s">
        <v>104</v>
      </c>
      <c r="C125" s="92"/>
      <c r="D125" s="92"/>
      <c r="E125" s="92"/>
      <c r="F125" s="92"/>
      <c r="G125" s="92"/>
      <c r="H125" s="92"/>
      <c r="I125" s="92"/>
      <c r="J125" s="92"/>
      <c r="K125" s="92"/>
      <c r="L125" s="92"/>
      <c r="M125" s="92"/>
      <c r="N125" s="93"/>
    </row>
    <row r="126" spans="2:14" ht="15" customHeight="1">
      <c r="B126" s="94">
        <v>3.15</v>
      </c>
      <c r="C126" s="95" t="str">
        <f ca="1">IF('Reference sheet'!G98="","x",'Reference sheet'!G98)</f>
        <v>x</v>
      </c>
      <c r="D126" s="92" t="str">
        <f t="shared" ref="D126:D131" ca="1" si="322">IF(C126="x","",IF(C126="n/a",".",IF(AND(C126&gt;=0,C126&lt;=59),"..",IF(AND(C126&gt;=60,C126&lt;=99),"…",IF(C126=100,"….","")))))</f>
        <v/>
      </c>
      <c r="E126" s="92" t="str">
        <f t="shared" ref="E126:E127" ca="1" si="323">IF(C126="x","",IF(C126="n/a",".",IF(AND(C126&gt;=10,C126&lt;=59),"..",IF(AND(C126&gt;=60,C126&lt;=99),"…",IF(C126=100,"….","")))))</f>
        <v/>
      </c>
      <c r="F126" s="92" t="str">
        <f t="shared" ref="F126:F127" ca="1" si="324">IF(C126="x","",IF(C126="n/a",".",IF(AND(C126&gt;=20,C126&lt;=59),"..",IF(AND(C126&gt;=60,C126&lt;=99),"…",IF(C126=100,"….","")))))</f>
        <v/>
      </c>
      <c r="G126" s="92" t="str">
        <f t="shared" ref="G126:G127" ca="1" si="325">IF(C126="x","",IF(C126="n/a",".",IF(AND(C126&gt;=30,C126&lt;=59),"..",IF(AND(C126&gt;=60,C126&lt;=99),"…",IF(C126=100,"….","")))))</f>
        <v/>
      </c>
      <c r="H126" s="92" t="str">
        <f t="shared" ref="H126:H127" ca="1" si="326">IF(C126="x","",IF(C126="n/a",".",IF(AND(C126&gt;=40,C126&lt;=59),"..",IF(AND(C126&gt;=60,C126&lt;=99),"…",IF(C126=100,"….","")))))</f>
        <v/>
      </c>
      <c r="I126" s="92" t="str">
        <f t="shared" ref="I126:I127" ca="1" si="327">IF(C126="x","",IF(C126="n/a",".",IF(AND(C126&gt;=50,C126&lt;=59),"..",IF(AND(C126&gt;=60,C126&lt;=99),"…",IF(C126=100,"….","")))))</f>
        <v/>
      </c>
      <c r="J126" s="92" t="str">
        <f t="shared" ref="J126:J127" ca="1" si="328">IF(C126="x","",IF(C126="n/a",".",IF(AND(C126&gt;=60,C126&lt;=99),"…",IF(C126=100,"….",""))))</f>
        <v/>
      </c>
      <c r="K126" s="92" t="str">
        <f t="shared" ref="K126:K127" ca="1" si="329">IF(C126="x","",IF(C126="n/a",".",IF(AND(C126&gt;=70,C126&lt;=99),"…",IF(C126=100,"….",""))))</f>
        <v/>
      </c>
      <c r="L126" s="92" t="str">
        <f t="shared" ref="L126:L127" ca="1" si="330">IF(C126="x","",IF(C126="n/a",".",IF(AND(C126&gt;=80,C126&lt;=99),"…",IF(C126=100,"….",""))))</f>
        <v/>
      </c>
      <c r="M126" s="92" t="str">
        <f t="shared" ref="M126:M127" ca="1" si="331">IF(C126="x","",IF(C126="n/a",".",IF(AND(C126&gt;=90,C126&lt;=99),"…",IF(C126=100,"….",""))))</f>
        <v/>
      </c>
      <c r="N126" s="93" t="str">
        <f t="shared" ref="N126:N127" ca="1" si="332">IF(C126="x","",IF(C126="n/a",".",IF(C126=100,"….","")))</f>
        <v/>
      </c>
    </row>
    <row r="127" spans="2:14" ht="15" customHeight="1">
      <c r="B127" s="94">
        <v>3.16</v>
      </c>
      <c r="C127" s="95" t="str">
        <f ca="1">IF('Reference sheet'!G99="","x",'Reference sheet'!G99)</f>
        <v>x</v>
      </c>
      <c r="D127" s="92" t="str">
        <f t="shared" ca="1" si="322"/>
        <v/>
      </c>
      <c r="E127" s="92" t="str">
        <f t="shared" ca="1" si="323"/>
        <v/>
      </c>
      <c r="F127" s="92" t="str">
        <f t="shared" ca="1" si="324"/>
        <v/>
      </c>
      <c r="G127" s="92" t="str">
        <f t="shared" ca="1" si="325"/>
        <v/>
      </c>
      <c r="H127" s="92" t="str">
        <f t="shared" ca="1" si="326"/>
        <v/>
      </c>
      <c r="I127" s="92" t="str">
        <f t="shared" ca="1" si="327"/>
        <v/>
      </c>
      <c r="J127" s="92" t="str">
        <f t="shared" ca="1" si="328"/>
        <v/>
      </c>
      <c r="K127" s="92" t="str">
        <f t="shared" ca="1" si="329"/>
        <v/>
      </c>
      <c r="L127" s="92" t="str">
        <f t="shared" ca="1" si="330"/>
        <v/>
      </c>
      <c r="M127" s="92" t="str">
        <f t="shared" ca="1" si="331"/>
        <v/>
      </c>
      <c r="N127" s="93" t="str">
        <f t="shared" ca="1" si="332"/>
        <v/>
      </c>
    </row>
    <row r="128" spans="2:14" ht="15" customHeight="1">
      <c r="B128" s="90" t="s">
        <v>105</v>
      </c>
      <c r="C128" s="92"/>
      <c r="D128" s="92"/>
      <c r="E128" s="92"/>
      <c r="F128" s="92"/>
      <c r="G128" s="92"/>
      <c r="H128" s="92"/>
      <c r="I128" s="92"/>
      <c r="J128" s="92"/>
      <c r="K128" s="92"/>
      <c r="L128" s="92"/>
      <c r="M128" s="92"/>
      <c r="N128" s="93"/>
    </row>
    <row r="129" spans="2:14" ht="15" customHeight="1">
      <c r="B129" s="94">
        <v>3.17</v>
      </c>
      <c r="C129" s="95" t="str">
        <f ca="1">IF('Reference sheet'!G101="","x",'Reference sheet'!G101)</f>
        <v>x</v>
      </c>
      <c r="D129" s="92" t="str">
        <f t="shared" ca="1" si="322"/>
        <v/>
      </c>
      <c r="E129" s="92" t="str">
        <f t="shared" ref="E129" ca="1" si="333">IF(C129="x","",IF(C129="n/a",".",IF(AND(C129&gt;=10,C129&lt;=59),"..",IF(AND(C129&gt;=60,C129&lt;=99),"…",IF(C129=100,"….","")))))</f>
        <v/>
      </c>
      <c r="F129" s="92" t="str">
        <f t="shared" ref="F129" ca="1" si="334">IF(C129="x","",IF(C129="n/a",".",IF(AND(C129&gt;=20,C129&lt;=59),"..",IF(AND(C129&gt;=60,C129&lt;=99),"…",IF(C129=100,"….","")))))</f>
        <v/>
      </c>
      <c r="G129" s="92" t="str">
        <f t="shared" ref="G129" ca="1" si="335">IF(C129="x","",IF(C129="n/a",".",IF(AND(C129&gt;=30,C129&lt;=59),"..",IF(AND(C129&gt;=60,C129&lt;=99),"…",IF(C129=100,"….","")))))</f>
        <v/>
      </c>
      <c r="H129" s="92" t="str">
        <f t="shared" ref="H129" ca="1" si="336">IF(C129="x","",IF(C129="n/a",".",IF(AND(C129&gt;=40,C129&lt;=59),"..",IF(AND(C129&gt;=60,C129&lt;=99),"…",IF(C129=100,"….","")))))</f>
        <v/>
      </c>
      <c r="I129" s="92" t="str">
        <f t="shared" ref="I129" ca="1" si="337">IF(C129="x","",IF(C129="n/a",".",IF(AND(C129&gt;=50,C129&lt;=59),"..",IF(AND(C129&gt;=60,C129&lt;=99),"…",IF(C129=100,"….","")))))</f>
        <v/>
      </c>
      <c r="J129" s="92" t="str">
        <f t="shared" ref="J129" ca="1" si="338">IF(C129="x","",IF(C129="n/a",".",IF(AND(C129&gt;=60,C129&lt;=99),"…",IF(C129=100,"….",""))))</f>
        <v/>
      </c>
      <c r="K129" s="92" t="str">
        <f t="shared" ref="K129" ca="1" si="339">IF(C129="x","",IF(C129="n/a",".",IF(AND(C129&gt;=70,C129&lt;=99),"…",IF(C129=100,"….",""))))</f>
        <v/>
      </c>
      <c r="L129" s="92" t="str">
        <f t="shared" ref="L129" ca="1" si="340">IF(C129="x","",IF(C129="n/a",".",IF(AND(C129&gt;=80,C129&lt;=99),"…",IF(C129=100,"….",""))))</f>
        <v/>
      </c>
      <c r="M129" s="92" t="str">
        <f t="shared" ref="M129" ca="1" si="341">IF(C129="x","",IF(C129="n/a",".",IF(AND(C129&gt;=90,C129&lt;=99),"…",IF(C129=100,"….",""))))</f>
        <v/>
      </c>
      <c r="N129" s="93" t="str">
        <f t="shared" ref="N129" ca="1" si="342">IF(C129="x","",IF(C129="n/a",".",IF(C129=100,"….","")))</f>
        <v/>
      </c>
    </row>
    <row r="130" spans="2:14" ht="15" customHeight="1">
      <c r="B130" s="90" t="s">
        <v>106</v>
      </c>
      <c r="C130" s="92"/>
      <c r="D130" s="92"/>
      <c r="E130" s="92"/>
      <c r="F130" s="92"/>
      <c r="G130" s="92"/>
      <c r="H130" s="92"/>
      <c r="I130" s="92"/>
      <c r="J130" s="92"/>
      <c r="K130" s="92"/>
      <c r="L130" s="92"/>
      <c r="M130" s="92"/>
      <c r="N130" s="93"/>
    </row>
    <row r="131" spans="2:14" ht="15" customHeight="1">
      <c r="B131" s="94">
        <v>3.18</v>
      </c>
      <c r="C131" s="95" t="str">
        <f ca="1">IF('Reference sheet'!G103="","x",'Reference sheet'!G103)</f>
        <v>x</v>
      </c>
      <c r="D131" s="92" t="str">
        <f t="shared" ca="1" si="322"/>
        <v/>
      </c>
      <c r="E131" s="92" t="str">
        <f t="shared" ref="E131" ca="1" si="343">IF(C131="x","",IF(C131="n/a",".",IF(AND(C131&gt;=10,C131&lt;=59),"..",IF(AND(C131&gt;=60,C131&lt;=99),"…",IF(C131=100,"….","")))))</f>
        <v/>
      </c>
      <c r="F131" s="92" t="str">
        <f t="shared" ref="F131" ca="1" si="344">IF(C131="x","",IF(C131="n/a",".",IF(AND(C131&gt;=20,C131&lt;=59),"..",IF(AND(C131&gt;=60,C131&lt;=99),"…",IF(C131=100,"….","")))))</f>
        <v/>
      </c>
      <c r="G131" s="92" t="str">
        <f t="shared" ref="G131" ca="1" si="345">IF(C131="x","",IF(C131="n/a",".",IF(AND(C131&gt;=30,C131&lt;=59),"..",IF(AND(C131&gt;=60,C131&lt;=99),"…",IF(C131=100,"….","")))))</f>
        <v/>
      </c>
      <c r="H131" s="92" t="str">
        <f t="shared" ref="H131" ca="1" si="346">IF(C131="x","",IF(C131="n/a",".",IF(AND(C131&gt;=40,C131&lt;=59),"..",IF(AND(C131&gt;=60,C131&lt;=99),"…",IF(C131=100,"….","")))))</f>
        <v/>
      </c>
      <c r="I131" s="92" t="str">
        <f t="shared" ref="I131" ca="1" si="347">IF(C131="x","",IF(C131="n/a",".",IF(AND(C131&gt;=50,C131&lt;=59),"..",IF(AND(C131&gt;=60,C131&lt;=99),"…",IF(C131=100,"….","")))))</f>
        <v/>
      </c>
      <c r="J131" s="92" t="str">
        <f t="shared" ref="J131" ca="1" si="348">IF(C131="x","",IF(C131="n/a",".",IF(AND(C131&gt;=60,C131&lt;=99),"…",IF(C131=100,"….",""))))</f>
        <v/>
      </c>
      <c r="K131" s="92" t="str">
        <f t="shared" ref="K131" ca="1" si="349">IF(C131="x","",IF(C131="n/a",".",IF(AND(C131&gt;=70,C131&lt;=99),"…",IF(C131=100,"….",""))))</f>
        <v/>
      </c>
      <c r="L131" s="92" t="str">
        <f t="shared" ref="L131" ca="1" si="350">IF(C131="x","",IF(C131="n/a",".",IF(AND(C131&gt;=80,C131&lt;=99),"…",IF(C131=100,"….",""))))</f>
        <v/>
      </c>
      <c r="M131" s="92" t="str">
        <f t="shared" ref="M131" ca="1" si="351">IF(C131="x","",IF(C131="n/a",".",IF(AND(C131&gt;=90,C131&lt;=99),"…",IF(C131=100,"….",""))))</f>
        <v/>
      </c>
      <c r="N131" s="93" t="str">
        <f t="shared" ref="N131" ca="1" si="352">IF(C131="x","",IF(C131="n/a",".",IF(C131=100,"….","")))</f>
        <v/>
      </c>
    </row>
    <row r="132" spans="2:14" ht="15" customHeight="1">
      <c r="B132" s="112" t="s">
        <v>107</v>
      </c>
      <c r="C132" s="113"/>
      <c r="D132" s="113"/>
      <c r="E132" s="113"/>
      <c r="F132" s="113"/>
      <c r="G132" s="113"/>
      <c r="H132" s="113"/>
      <c r="I132" s="113"/>
      <c r="J132" s="113"/>
      <c r="K132" s="113"/>
      <c r="L132" s="113"/>
      <c r="M132" s="113"/>
      <c r="N132" s="114"/>
    </row>
    <row r="133" spans="2:14" ht="15" customHeight="1">
      <c r="B133" s="90" t="s">
        <v>108</v>
      </c>
      <c r="C133" s="92"/>
      <c r="D133" s="92"/>
      <c r="E133" s="92"/>
      <c r="F133" s="92"/>
      <c r="G133" s="92"/>
      <c r="H133" s="92"/>
      <c r="I133" s="92"/>
      <c r="J133" s="92"/>
      <c r="K133" s="92"/>
      <c r="L133" s="92"/>
      <c r="M133" s="92"/>
      <c r="N133" s="93"/>
    </row>
    <row r="134" spans="2:14" ht="15" customHeight="1">
      <c r="B134" s="94">
        <v>3.19</v>
      </c>
      <c r="C134" s="95" t="str">
        <f ca="1">IF('Reference sheet'!G106="","x",'Reference sheet'!G106)</f>
        <v>x</v>
      </c>
      <c r="D134" s="92" t="str">
        <f t="shared" ref="D134:D142" ca="1" si="353">IF(C134="x","",IF(C134="n/a",".",IF(AND(C134&gt;=0,C134&lt;=59),"..",IF(AND(C134&gt;=60,C134&lt;=99),"…",IF(C134=100,"….","")))))</f>
        <v/>
      </c>
      <c r="E134" s="92" t="str">
        <f t="shared" ref="E134" ca="1" si="354">IF(C134="x","",IF(C134="n/a",".",IF(AND(C134&gt;=10,C134&lt;=59),"..",IF(AND(C134&gt;=60,C134&lt;=99),"…",IF(C134=100,"….","")))))</f>
        <v/>
      </c>
      <c r="F134" s="92" t="str">
        <f t="shared" ref="F134" ca="1" si="355">IF(C134="x","",IF(C134="n/a",".",IF(AND(C134&gt;=20,C134&lt;=59),"..",IF(AND(C134&gt;=60,C134&lt;=99),"…",IF(C134=100,"….","")))))</f>
        <v/>
      </c>
      <c r="G134" s="92" t="str">
        <f t="shared" ref="G134" ca="1" si="356">IF(C134="x","",IF(C134="n/a",".",IF(AND(C134&gt;=30,C134&lt;=59),"..",IF(AND(C134&gt;=60,C134&lt;=99),"…",IF(C134=100,"….","")))))</f>
        <v/>
      </c>
      <c r="H134" s="92" t="str">
        <f t="shared" ref="H134" ca="1" si="357">IF(C134="x","",IF(C134="n/a",".",IF(AND(C134&gt;=40,C134&lt;=59),"..",IF(AND(C134&gt;=60,C134&lt;=99),"…",IF(C134=100,"….","")))))</f>
        <v/>
      </c>
      <c r="I134" s="92" t="str">
        <f t="shared" ref="I134" ca="1" si="358">IF(C134="x","",IF(C134="n/a",".",IF(AND(C134&gt;=50,C134&lt;=59),"..",IF(AND(C134&gt;=60,C134&lt;=99),"…",IF(C134=100,"….","")))))</f>
        <v/>
      </c>
      <c r="J134" s="92" t="str">
        <f t="shared" ref="J134" ca="1" si="359">IF(C134="x","",IF(C134="n/a",".",IF(AND(C134&gt;=60,C134&lt;=99),"…",IF(C134=100,"….",""))))</f>
        <v/>
      </c>
      <c r="K134" s="92" t="str">
        <f t="shared" ref="K134" ca="1" si="360">IF(C134="x","",IF(C134="n/a",".",IF(AND(C134&gt;=70,C134&lt;=99),"…",IF(C134=100,"….",""))))</f>
        <v/>
      </c>
      <c r="L134" s="92" t="str">
        <f t="shared" ref="L134" ca="1" si="361">IF(C134="x","",IF(C134="n/a",".",IF(AND(C134&gt;=80,C134&lt;=99),"…",IF(C134=100,"….",""))))</f>
        <v/>
      </c>
      <c r="M134" s="92" t="str">
        <f t="shared" ref="M134" ca="1" si="362">IF(C134="x","",IF(C134="n/a",".",IF(AND(C134&gt;=90,C134&lt;=99),"…",IF(C134=100,"….",""))))</f>
        <v/>
      </c>
      <c r="N134" s="93" t="str">
        <f t="shared" ref="N134" ca="1" si="363">IF(C134="x","",IF(C134="n/a",".",IF(C134=100,"….","")))</f>
        <v/>
      </c>
    </row>
    <row r="135" spans="2:14" ht="15" customHeight="1">
      <c r="B135" s="90" t="s">
        <v>109</v>
      </c>
      <c r="C135" s="92"/>
      <c r="D135" s="92"/>
      <c r="E135" s="92"/>
      <c r="F135" s="92"/>
      <c r="G135" s="92"/>
      <c r="H135" s="92"/>
      <c r="I135" s="92"/>
      <c r="J135" s="92"/>
      <c r="K135" s="92"/>
      <c r="L135" s="92"/>
      <c r="M135" s="92"/>
      <c r="N135" s="93"/>
    </row>
    <row r="136" spans="2:14" ht="15" customHeight="1">
      <c r="B136" s="94">
        <v>3.2</v>
      </c>
      <c r="C136" s="95" t="str">
        <f ca="1">IF('Reference sheet'!G108="","x",'Reference sheet'!G108)</f>
        <v>x</v>
      </c>
      <c r="D136" s="92" t="str">
        <f t="shared" ca="1" si="353"/>
        <v/>
      </c>
      <c r="E136" s="92" t="str">
        <f t="shared" ref="E136" ca="1" si="364">IF(C136="x","",IF(C136="n/a",".",IF(AND(C136&gt;=10,C136&lt;=59),"..",IF(AND(C136&gt;=60,C136&lt;=99),"…",IF(C136=100,"….","")))))</f>
        <v/>
      </c>
      <c r="F136" s="92" t="str">
        <f t="shared" ref="F136" ca="1" si="365">IF(C136="x","",IF(C136="n/a",".",IF(AND(C136&gt;=20,C136&lt;=59),"..",IF(AND(C136&gt;=60,C136&lt;=99),"…",IF(C136=100,"….","")))))</f>
        <v/>
      </c>
      <c r="G136" s="92" t="str">
        <f t="shared" ref="G136" ca="1" si="366">IF(C136="x","",IF(C136="n/a",".",IF(AND(C136&gt;=30,C136&lt;=59),"..",IF(AND(C136&gt;=60,C136&lt;=99),"…",IF(C136=100,"….","")))))</f>
        <v/>
      </c>
      <c r="H136" s="92" t="str">
        <f t="shared" ref="H136" ca="1" si="367">IF(C136="x","",IF(C136="n/a",".",IF(AND(C136&gt;=40,C136&lt;=59),"..",IF(AND(C136&gt;=60,C136&lt;=99),"…",IF(C136=100,"….","")))))</f>
        <v/>
      </c>
      <c r="I136" s="92" t="str">
        <f t="shared" ref="I136" ca="1" si="368">IF(C136="x","",IF(C136="n/a",".",IF(AND(C136&gt;=50,C136&lt;=59),"..",IF(AND(C136&gt;=60,C136&lt;=99),"…",IF(C136=100,"….","")))))</f>
        <v/>
      </c>
      <c r="J136" s="92" t="str">
        <f t="shared" ref="J136" ca="1" si="369">IF(C136="x","",IF(C136="n/a",".",IF(AND(C136&gt;=60,C136&lt;=99),"…",IF(C136=100,"….",""))))</f>
        <v/>
      </c>
      <c r="K136" s="92" t="str">
        <f t="shared" ref="K136" ca="1" si="370">IF(C136="x","",IF(C136="n/a",".",IF(AND(C136&gt;=70,C136&lt;=99),"…",IF(C136=100,"….",""))))</f>
        <v/>
      </c>
      <c r="L136" s="92" t="str">
        <f t="shared" ref="L136" ca="1" si="371">IF(C136="x","",IF(C136="n/a",".",IF(AND(C136&gt;=80,C136&lt;=99),"…",IF(C136=100,"….",""))))</f>
        <v/>
      </c>
      <c r="M136" s="92" t="str">
        <f t="shared" ref="M136" ca="1" si="372">IF(C136="x","",IF(C136="n/a",".",IF(AND(C136&gt;=90,C136&lt;=99),"…",IF(C136=100,"….",""))))</f>
        <v/>
      </c>
      <c r="N136" s="93" t="str">
        <f t="shared" ref="N136" ca="1" si="373">IF(C136="x","",IF(C136="n/a",".",IF(C136=100,"….","")))</f>
        <v/>
      </c>
    </row>
    <row r="137" spans="2:14" ht="15" customHeight="1">
      <c r="B137" s="90" t="s">
        <v>110</v>
      </c>
      <c r="C137" s="92"/>
      <c r="D137" s="92"/>
      <c r="E137" s="92"/>
      <c r="F137" s="92"/>
      <c r="G137" s="92"/>
      <c r="H137" s="92"/>
      <c r="I137" s="92"/>
      <c r="J137" s="92"/>
      <c r="K137" s="92"/>
      <c r="L137" s="92"/>
      <c r="M137" s="92"/>
      <c r="N137" s="93"/>
    </row>
    <row r="138" spans="2:14" ht="15" customHeight="1">
      <c r="B138" s="94">
        <v>3.21</v>
      </c>
      <c r="C138" s="95" t="str">
        <f ca="1">IF('Reference sheet'!G110="","x",'Reference sheet'!G110)</f>
        <v>x</v>
      </c>
      <c r="D138" s="92" t="str">
        <f t="shared" ca="1" si="353"/>
        <v/>
      </c>
      <c r="E138" s="92" t="str">
        <f t="shared" ref="E138:E140" ca="1" si="374">IF(C138="x","",IF(C138="n/a",".",IF(AND(C138&gt;=10,C138&lt;=59),"..",IF(AND(C138&gt;=60,C138&lt;=99),"…",IF(C138=100,"….","")))))</f>
        <v/>
      </c>
      <c r="F138" s="92" t="str">
        <f t="shared" ref="F138:F140" ca="1" si="375">IF(C138="x","",IF(C138="n/a",".",IF(AND(C138&gt;=20,C138&lt;=59),"..",IF(AND(C138&gt;=60,C138&lt;=99),"…",IF(C138=100,"….","")))))</f>
        <v/>
      </c>
      <c r="G138" s="92" t="str">
        <f t="shared" ref="G138:G140" ca="1" si="376">IF(C138="x","",IF(C138="n/a",".",IF(AND(C138&gt;=30,C138&lt;=59),"..",IF(AND(C138&gt;=60,C138&lt;=99),"…",IF(C138=100,"….","")))))</f>
        <v/>
      </c>
      <c r="H138" s="92" t="str">
        <f t="shared" ref="H138:H140" ca="1" si="377">IF(C138="x","",IF(C138="n/a",".",IF(AND(C138&gt;=40,C138&lt;=59),"..",IF(AND(C138&gt;=60,C138&lt;=99),"…",IF(C138=100,"….","")))))</f>
        <v/>
      </c>
      <c r="I138" s="92" t="str">
        <f t="shared" ref="I138:I140" ca="1" si="378">IF(C138="x","",IF(C138="n/a",".",IF(AND(C138&gt;=50,C138&lt;=59),"..",IF(AND(C138&gt;=60,C138&lt;=99),"…",IF(C138=100,"….","")))))</f>
        <v/>
      </c>
      <c r="J138" s="92" t="str">
        <f t="shared" ref="J138:J140" ca="1" si="379">IF(C138="x","",IF(C138="n/a",".",IF(AND(C138&gt;=60,C138&lt;=99),"…",IF(C138=100,"….",""))))</f>
        <v/>
      </c>
      <c r="K138" s="92" t="str">
        <f t="shared" ref="K138:K140" ca="1" si="380">IF(C138="x","",IF(C138="n/a",".",IF(AND(C138&gt;=70,C138&lt;=99),"…",IF(C138=100,"….",""))))</f>
        <v/>
      </c>
      <c r="L138" s="92" t="str">
        <f t="shared" ref="L138:L140" ca="1" si="381">IF(C138="x","",IF(C138="n/a",".",IF(AND(C138&gt;=80,C138&lt;=99),"…",IF(C138=100,"….",""))))</f>
        <v/>
      </c>
      <c r="M138" s="92" t="str">
        <f t="shared" ref="M138:M140" ca="1" si="382">IF(C138="x","",IF(C138="n/a",".",IF(AND(C138&gt;=90,C138&lt;=99),"…",IF(C138=100,"….",""))))</f>
        <v/>
      </c>
      <c r="N138" s="93" t="str">
        <f t="shared" ref="N138:N140" ca="1" si="383">IF(C138="x","",IF(C138="n/a",".",IF(C138=100,"….","")))</f>
        <v/>
      </c>
    </row>
    <row r="139" spans="2:14" ht="15" customHeight="1">
      <c r="B139" s="94">
        <v>3.22</v>
      </c>
      <c r="C139" s="95" t="str">
        <f ca="1">IF('Reference sheet'!G111="","x",'Reference sheet'!G111)</f>
        <v>x</v>
      </c>
      <c r="D139" s="92" t="str">
        <f t="shared" ca="1" si="353"/>
        <v/>
      </c>
      <c r="E139" s="92" t="str">
        <f t="shared" ca="1" si="374"/>
        <v/>
      </c>
      <c r="F139" s="92" t="str">
        <f t="shared" ca="1" si="375"/>
        <v/>
      </c>
      <c r="G139" s="92" t="str">
        <f t="shared" ca="1" si="376"/>
        <v/>
      </c>
      <c r="H139" s="92" t="str">
        <f t="shared" ca="1" si="377"/>
        <v/>
      </c>
      <c r="I139" s="92" t="str">
        <f t="shared" ca="1" si="378"/>
        <v/>
      </c>
      <c r="J139" s="92" t="str">
        <f t="shared" ca="1" si="379"/>
        <v/>
      </c>
      <c r="K139" s="92" t="str">
        <f t="shared" ca="1" si="380"/>
        <v/>
      </c>
      <c r="L139" s="92" t="str">
        <f t="shared" ca="1" si="381"/>
        <v/>
      </c>
      <c r="M139" s="92" t="str">
        <f t="shared" ca="1" si="382"/>
        <v/>
      </c>
      <c r="N139" s="93" t="str">
        <f t="shared" ca="1" si="383"/>
        <v/>
      </c>
    </row>
    <row r="140" spans="2:14" ht="15" customHeight="1">
      <c r="B140" s="94">
        <v>3.23</v>
      </c>
      <c r="C140" s="95" t="str">
        <f ca="1">IF('Reference sheet'!G112="","x",'Reference sheet'!G112)</f>
        <v>x</v>
      </c>
      <c r="D140" s="92" t="str">
        <f t="shared" ca="1" si="353"/>
        <v/>
      </c>
      <c r="E140" s="92" t="str">
        <f t="shared" ca="1" si="374"/>
        <v/>
      </c>
      <c r="F140" s="92" t="str">
        <f t="shared" ca="1" si="375"/>
        <v/>
      </c>
      <c r="G140" s="92" t="str">
        <f t="shared" ca="1" si="376"/>
        <v/>
      </c>
      <c r="H140" s="92" t="str">
        <f t="shared" ca="1" si="377"/>
        <v/>
      </c>
      <c r="I140" s="92" t="str">
        <f t="shared" ca="1" si="378"/>
        <v/>
      </c>
      <c r="J140" s="92" t="str">
        <f t="shared" ca="1" si="379"/>
        <v/>
      </c>
      <c r="K140" s="92" t="str">
        <f t="shared" ca="1" si="380"/>
        <v/>
      </c>
      <c r="L140" s="92" t="str">
        <f t="shared" ca="1" si="381"/>
        <v/>
      </c>
      <c r="M140" s="92" t="str">
        <f t="shared" ca="1" si="382"/>
        <v/>
      </c>
      <c r="N140" s="93" t="str">
        <f t="shared" ca="1" si="383"/>
        <v/>
      </c>
    </row>
    <row r="141" spans="2:14" ht="15" customHeight="1">
      <c r="B141" s="90" t="s">
        <v>111</v>
      </c>
      <c r="C141" s="92"/>
      <c r="D141" s="92"/>
      <c r="E141" s="92"/>
      <c r="F141" s="92"/>
      <c r="G141" s="92"/>
      <c r="H141" s="92"/>
      <c r="I141" s="92"/>
      <c r="J141" s="92"/>
      <c r="K141" s="92"/>
      <c r="L141" s="92"/>
      <c r="M141" s="92"/>
      <c r="N141" s="93"/>
    </row>
    <row r="142" spans="2:14" ht="15" customHeight="1">
      <c r="B142" s="94">
        <v>3.24</v>
      </c>
      <c r="C142" s="95" t="str">
        <f ca="1">IF('Reference sheet'!G114="","x",'Reference sheet'!G114)</f>
        <v>x</v>
      </c>
      <c r="D142" s="92" t="str">
        <f t="shared" ca="1" si="353"/>
        <v/>
      </c>
      <c r="E142" s="92" t="str">
        <f t="shared" ref="E142" ca="1" si="384">IF(C142="x","",IF(C142="n/a",".",IF(AND(C142&gt;=10,C142&lt;=59),"..",IF(AND(C142&gt;=60,C142&lt;=99),"…",IF(C142=100,"….","")))))</f>
        <v/>
      </c>
      <c r="F142" s="92" t="str">
        <f t="shared" ref="F142" ca="1" si="385">IF(C142="x","",IF(C142="n/a",".",IF(AND(C142&gt;=20,C142&lt;=59),"..",IF(AND(C142&gt;=60,C142&lt;=99),"…",IF(C142=100,"….","")))))</f>
        <v/>
      </c>
      <c r="G142" s="92" t="str">
        <f t="shared" ref="G142" ca="1" si="386">IF(C142="x","",IF(C142="n/a",".",IF(AND(C142&gt;=30,C142&lt;=59),"..",IF(AND(C142&gt;=60,C142&lt;=99),"…",IF(C142=100,"….","")))))</f>
        <v/>
      </c>
      <c r="H142" s="92" t="str">
        <f t="shared" ref="H142" ca="1" si="387">IF(C142="x","",IF(C142="n/a",".",IF(AND(C142&gt;=40,C142&lt;=59),"..",IF(AND(C142&gt;=60,C142&lt;=99),"…",IF(C142=100,"….","")))))</f>
        <v/>
      </c>
      <c r="I142" s="92" t="str">
        <f t="shared" ref="I142" ca="1" si="388">IF(C142="x","",IF(C142="n/a",".",IF(AND(C142&gt;=50,C142&lt;=59),"..",IF(AND(C142&gt;=60,C142&lt;=99),"…",IF(C142=100,"….","")))))</f>
        <v/>
      </c>
      <c r="J142" s="92" t="str">
        <f t="shared" ref="J142" ca="1" si="389">IF(C142="x","",IF(C142="n/a",".",IF(AND(C142&gt;=60,C142&lt;=99),"…",IF(C142=100,"….",""))))</f>
        <v/>
      </c>
      <c r="K142" s="92" t="str">
        <f t="shared" ref="K142" ca="1" si="390">IF(C142="x","",IF(C142="n/a",".",IF(AND(C142&gt;=70,C142&lt;=99),"…",IF(C142=100,"….",""))))</f>
        <v/>
      </c>
      <c r="L142" s="92" t="str">
        <f t="shared" ref="L142" ca="1" si="391">IF(C142="x","",IF(C142="n/a",".",IF(AND(C142&gt;=80,C142&lt;=99),"…",IF(C142=100,"….",""))))</f>
        <v/>
      </c>
      <c r="M142" s="92" t="str">
        <f t="shared" ref="M142" ca="1" si="392">IF(C142="x","",IF(C142="n/a",".",IF(AND(C142&gt;=90,C142&lt;=99),"…",IF(C142=100,"….",""))))</f>
        <v/>
      </c>
      <c r="N142" s="93" t="str">
        <f t="shared" ref="N142" ca="1" si="393">IF(C142="x","",IF(C142="n/a",".",IF(C142=100,"….","")))</f>
        <v/>
      </c>
    </row>
    <row r="143" spans="2:14" ht="15" customHeight="1">
      <c r="B143" s="112" t="s">
        <v>112</v>
      </c>
      <c r="C143" s="113"/>
      <c r="D143" s="113"/>
      <c r="E143" s="113"/>
      <c r="F143" s="113"/>
      <c r="G143" s="113"/>
      <c r="H143" s="113"/>
      <c r="I143" s="113"/>
      <c r="J143" s="113"/>
      <c r="K143" s="113"/>
      <c r="L143" s="113"/>
      <c r="M143" s="113"/>
      <c r="N143" s="114"/>
    </row>
    <row r="144" spans="2:14" ht="15" customHeight="1">
      <c r="B144" s="90" t="s">
        <v>113</v>
      </c>
      <c r="C144" s="92"/>
      <c r="D144" s="92"/>
      <c r="E144" s="92"/>
      <c r="F144" s="92"/>
      <c r="G144" s="92"/>
      <c r="H144" s="92"/>
      <c r="I144" s="92"/>
      <c r="J144" s="92"/>
      <c r="K144" s="92"/>
      <c r="L144" s="92"/>
      <c r="M144" s="92"/>
      <c r="N144" s="93"/>
    </row>
    <row r="145" spans="2:14" ht="15" customHeight="1">
      <c r="B145" s="94">
        <v>3.25</v>
      </c>
      <c r="C145" s="95" t="str">
        <f ca="1">IF('Reference sheet'!G117="","x",'Reference sheet'!G117)</f>
        <v>x</v>
      </c>
      <c r="D145" s="92" t="str">
        <f t="shared" ref="D145:D153" ca="1" si="394">IF(C145="x","",IF(C145="n/a",".",IF(AND(C145&gt;=0,C145&lt;=59),"..",IF(AND(C145&gt;=60,C145&lt;=99),"…",IF(C145=100,"….","")))))</f>
        <v/>
      </c>
      <c r="E145" s="92" t="str">
        <f t="shared" ref="E145:E146" ca="1" si="395">IF(C145="x","",IF(C145="n/a",".",IF(AND(C145&gt;=10,C145&lt;=59),"..",IF(AND(C145&gt;=60,C145&lt;=99),"…",IF(C145=100,"….","")))))</f>
        <v/>
      </c>
      <c r="F145" s="92" t="str">
        <f t="shared" ref="F145:F146" ca="1" si="396">IF(C145="x","",IF(C145="n/a",".",IF(AND(C145&gt;=20,C145&lt;=59),"..",IF(AND(C145&gt;=60,C145&lt;=99),"…",IF(C145=100,"….","")))))</f>
        <v/>
      </c>
      <c r="G145" s="92" t="str">
        <f t="shared" ref="G145:G146" ca="1" si="397">IF(C145="x","",IF(C145="n/a",".",IF(AND(C145&gt;=30,C145&lt;=59),"..",IF(AND(C145&gt;=60,C145&lt;=99),"…",IF(C145=100,"….","")))))</f>
        <v/>
      </c>
      <c r="H145" s="92" t="str">
        <f t="shared" ref="H145:H146" ca="1" si="398">IF(C145="x","",IF(C145="n/a",".",IF(AND(C145&gt;=40,C145&lt;=59),"..",IF(AND(C145&gt;=60,C145&lt;=99),"…",IF(C145=100,"….","")))))</f>
        <v/>
      </c>
      <c r="I145" s="92" t="str">
        <f t="shared" ref="I145:I146" ca="1" si="399">IF(C145="x","",IF(C145="n/a",".",IF(AND(C145&gt;=50,C145&lt;=59),"..",IF(AND(C145&gt;=60,C145&lt;=99),"…",IF(C145=100,"….","")))))</f>
        <v/>
      </c>
      <c r="J145" s="92" t="str">
        <f t="shared" ref="J145:J146" ca="1" si="400">IF(C145="x","",IF(C145="n/a",".",IF(AND(C145&gt;=60,C145&lt;=99),"…",IF(C145=100,"….",""))))</f>
        <v/>
      </c>
      <c r="K145" s="92" t="str">
        <f t="shared" ref="K145:K146" ca="1" si="401">IF(C145="x","",IF(C145="n/a",".",IF(AND(C145&gt;=70,C145&lt;=99),"…",IF(C145=100,"….",""))))</f>
        <v/>
      </c>
      <c r="L145" s="92" t="str">
        <f t="shared" ref="L145:L146" ca="1" si="402">IF(C145="x","",IF(C145="n/a",".",IF(AND(C145&gt;=80,C145&lt;=99),"…",IF(C145=100,"….",""))))</f>
        <v/>
      </c>
      <c r="M145" s="92" t="str">
        <f t="shared" ref="M145:M146" ca="1" si="403">IF(C145="x","",IF(C145="n/a",".",IF(AND(C145&gt;=90,C145&lt;=99),"…",IF(C145=100,"….",""))))</f>
        <v/>
      </c>
      <c r="N145" s="93" t="str">
        <f t="shared" ref="N145:N146" ca="1" si="404">IF(C145="x","",IF(C145="n/a",".",IF(C145=100,"….","")))</f>
        <v/>
      </c>
    </row>
    <row r="146" spans="2:14" ht="15" customHeight="1">
      <c r="B146" s="94">
        <v>3.26</v>
      </c>
      <c r="C146" s="95" t="str">
        <f ca="1">IF('Reference sheet'!G118="","x",'Reference sheet'!G118)</f>
        <v>x</v>
      </c>
      <c r="D146" s="92" t="str">
        <f t="shared" ca="1" si="394"/>
        <v/>
      </c>
      <c r="E146" s="92" t="str">
        <f t="shared" ca="1" si="395"/>
        <v/>
      </c>
      <c r="F146" s="92" t="str">
        <f t="shared" ca="1" si="396"/>
        <v/>
      </c>
      <c r="G146" s="92" t="str">
        <f t="shared" ca="1" si="397"/>
        <v/>
      </c>
      <c r="H146" s="92" t="str">
        <f t="shared" ca="1" si="398"/>
        <v/>
      </c>
      <c r="I146" s="92" t="str">
        <f t="shared" ca="1" si="399"/>
        <v/>
      </c>
      <c r="J146" s="92" t="str">
        <f t="shared" ca="1" si="400"/>
        <v/>
      </c>
      <c r="K146" s="92" t="str">
        <f t="shared" ca="1" si="401"/>
        <v/>
      </c>
      <c r="L146" s="92" t="str">
        <f t="shared" ca="1" si="402"/>
        <v/>
      </c>
      <c r="M146" s="92" t="str">
        <f t="shared" ca="1" si="403"/>
        <v/>
      </c>
      <c r="N146" s="93" t="str">
        <f t="shared" ca="1" si="404"/>
        <v/>
      </c>
    </row>
    <row r="147" spans="2:14" ht="15" customHeight="1">
      <c r="B147" s="90" t="s">
        <v>114</v>
      </c>
      <c r="C147" s="92"/>
      <c r="D147" s="92"/>
      <c r="E147" s="92"/>
      <c r="F147" s="92"/>
      <c r="G147" s="92"/>
      <c r="H147" s="92"/>
      <c r="I147" s="92"/>
      <c r="J147" s="92"/>
      <c r="K147" s="92"/>
      <c r="L147" s="92"/>
      <c r="M147" s="92"/>
      <c r="N147" s="93"/>
    </row>
    <row r="148" spans="2:14" ht="15" customHeight="1">
      <c r="B148" s="94">
        <v>3.27</v>
      </c>
      <c r="C148" s="95" t="str">
        <f ca="1">IF('Reference sheet'!G120="","x",'Reference sheet'!G120)</f>
        <v>x</v>
      </c>
      <c r="D148" s="92" t="str">
        <f t="shared" ca="1" si="394"/>
        <v/>
      </c>
      <c r="E148" s="92" t="str">
        <f t="shared" ref="E148" ca="1" si="405">IF(C148="x","",IF(C148="n/a",".",IF(AND(C148&gt;=10,C148&lt;=59),"..",IF(AND(C148&gt;=60,C148&lt;=99),"…",IF(C148=100,"….","")))))</f>
        <v/>
      </c>
      <c r="F148" s="92" t="str">
        <f t="shared" ref="F148" ca="1" si="406">IF(C148="x","",IF(C148="n/a",".",IF(AND(C148&gt;=20,C148&lt;=59),"..",IF(AND(C148&gt;=60,C148&lt;=99),"…",IF(C148=100,"….","")))))</f>
        <v/>
      </c>
      <c r="G148" s="92" t="str">
        <f t="shared" ref="G148" ca="1" si="407">IF(C148="x","",IF(C148="n/a",".",IF(AND(C148&gt;=30,C148&lt;=59),"..",IF(AND(C148&gt;=60,C148&lt;=99),"…",IF(C148=100,"….","")))))</f>
        <v/>
      </c>
      <c r="H148" s="92" t="str">
        <f t="shared" ref="H148" ca="1" si="408">IF(C148="x","",IF(C148="n/a",".",IF(AND(C148&gt;=40,C148&lt;=59),"..",IF(AND(C148&gt;=60,C148&lt;=99),"…",IF(C148=100,"….","")))))</f>
        <v/>
      </c>
      <c r="I148" s="92" t="str">
        <f t="shared" ref="I148" ca="1" si="409">IF(C148="x","",IF(C148="n/a",".",IF(AND(C148&gt;=50,C148&lt;=59),"..",IF(AND(C148&gt;=60,C148&lt;=99),"…",IF(C148=100,"….","")))))</f>
        <v/>
      </c>
      <c r="J148" s="92" t="str">
        <f t="shared" ref="J148" ca="1" si="410">IF(C148="x","",IF(C148="n/a",".",IF(AND(C148&gt;=60,C148&lt;=99),"…",IF(C148=100,"….",""))))</f>
        <v/>
      </c>
      <c r="K148" s="92" t="str">
        <f t="shared" ref="K148" ca="1" si="411">IF(C148="x","",IF(C148="n/a",".",IF(AND(C148&gt;=70,C148&lt;=99),"…",IF(C148=100,"….",""))))</f>
        <v/>
      </c>
      <c r="L148" s="92" t="str">
        <f t="shared" ref="L148" ca="1" si="412">IF(C148="x","",IF(C148="n/a",".",IF(AND(C148&gt;=80,C148&lt;=99),"…",IF(C148=100,"….",""))))</f>
        <v/>
      </c>
      <c r="M148" s="92" t="str">
        <f t="shared" ref="M148" ca="1" si="413">IF(C148="x","",IF(C148="n/a",".",IF(AND(C148&gt;=90,C148&lt;=99),"…",IF(C148=100,"….",""))))</f>
        <v/>
      </c>
      <c r="N148" s="93" t="str">
        <f t="shared" ref="N148" ca="1" si="414">IF(C148="x","",IF(C148="n/a",".",IF(C148=100,"….","")))</f>
        <v/>
      </c>
    </row>
    <row r="149" spans="2:14" ht="15" customHeight="1">
      <c r="B149" s="90" t="s">
        <v>115</v>
      </c>
      <c r="C149" s="92"/>
      <c r="D149" s="92"/>
      <c r="E149" s="92"/>
      <c r="F149" s="92"/>
      <c r="G149" s="92"/>
      <c r="H149" s="92"/>
      <c r="I149" s="92"/>
      <c r="J149" s="92"/>
      <c r="K149" s="92"/>
      <c r="L149" s="92"/>
      <c r="M149" s="92"/>
      <c r="N149" s="93"/>
    </row>
    <row r="150" spans="2:14" ht="15" customHeight="1">
      <c r="B150" s="94">
        <v>3.28</v>
      </c>
      <c r="C150" s="95" t="str">
        <f ca="1">IF('Reference sheet'!G122="","x",'Reference sheet'!G122)</f>
        <v>x</v>
      </c>
      <c r="D150" s="92" t="str">
        <f t="shared" ca="1" si="394"/>
        <v/>
      </c>
      <c r="E150" s="92" t="str">
        <f t="shared" ref="E150" ca="1" si="415">IF(C150="x","",IF(C150="n/a",".",IF(AND(C150&gt;=10,C150&lt;=59),"..",IF(AND(C150&gt;=60,C150&lt;=99),"…",IF(C150=100,"….","")))))</f>
        <v/>
      </c>
      <c r="F150" s="92" t="str">
        <f t="shared" ref="F150" ca="1" si="416">IF(C150="x","",IF(C150="n/a",".",IF(AND(C150&gt;=20,C150&lt;=59),"..",IF(AND(C150&gt;=60,C150&lt;=99),"…",IF(C150=100,"….","")))))</f>
        <v/>
      </c>
      <c r="G150" s="92" t="str">
        <f t="shared" ref="G150" ca="1" si="417">IF(C150="x","",IF(C150="n/a",".",IF(AND(C150&gt;=30,C150&lt;=59),"..",IF(AND(C150&gt;=60,C150&lt;=99),"…",IF(C150=100,"….","")))))</f>
        <v/>
      </c>
      <c r="H150" s="92" t="str">
        <f t="shared" ref="H150" ca="1" si="418">IF(C150="x","",IF(C150="n/a",".",IF(AND(C150&gt;=40,C150&lt;=59),"..",IF(AND(C150&gt;=60,C150&lt;=99),"…",IF(C150=100,"….","")))))</f>
        <v/>
      </c>
      <c r="I150" s="92" t="str">
        <f t="shared" ref="I150" ca="1" si="419">IF(C150="x","",IF(C150="n/a",".",IF(AND(C150&gt;=50,C150&lt;=59),"..",IF(AND(C150&gt;=60,C150&lt;=99),"…",IF(C150=100,"….","")))))</f>
        <v/>
      </c>
      <c r="J150" s="92" t="str">
        <f t="shared" ref="J150" ca="1" si="420">IF(C150="x","",IF(C150="n/a",".",IF(AND(C150&gt;=60,C150&lt;=99),"…",IF(C150=100,"….",""))))</f>
        <v/>
      </c>
      <c r="K150" s="92" t="str">
        <f t="shared" ref="K150" ca="1" si="421">IF(C150="x","",IF(C150="n/a",".",IF(AND(C150&gt;=70,C150&lt;=99),"…",IF(C150=100,"….",""))))</f>
        <v/>
      </c>
      <c r="L150" s="92" t="str">
        <f t="shared" ref="L150" ca="1" si="422">IF(C150="x","",IF(C150="n/a",".",IF(AND(C150&gt;=80,C150&lt;=99),"…",IF(C150=100,"….",""))))</f>
        <v/>
      </c>
      <c r="M150" s="92" t="str">
        <f t="shared" ref="M150" ca="1" si="423">IF(C150="x","",IF(C150="n/a",".",IF(AND(C150&gt;=90,C150&lt;=99),"…",IF(C150=100,"….",""))))</f>
        <v/>
      </c>
      <c r="N150" s="93" t="str">
        <f t="shared" ref="N150" ca="1" si="424">IF(C150="x","",IF(C150="n/a",".",IF(C150=100,"….","")))</f>
        <v/>
      </c>
    </row>
    <row r="151" spans="2:14" ht="15" customHeight="1">
      <c r="B151" s="90" t="s">
        <v>116</v>
      </c>
      <c r="C151" s="92"/>
      <c r="D151" s="92"/>
      <c r="E151" s="92"/>
      <c r="F151" s="92"/>
      <c r="G151" s="92"/>
      <c r="H151" s="92"/>
      <c r="I151" s="92"/>
      <c r="J151" s="92"/>
      <c r="K151" s="92"/>
      <c r="L151" s="92"/>
      <c r="M151" s="92"/>
      <c r="N151" s="93"/>
    </row>
    <row r="152" spans="2:14" ht="15" customHeight="1">
      <c r="B152" s="94">
        <v>3.29</v>
      </c>
      <c r="C152" s="95" t="str">
        <f ca="1">IF('Reference sheet'!G124="","x",'Reference sheet'!G124)</f>
        <v>x</v>
      </c>
      <c r="D152" s="92" t="str">
        <f t="shared" ca="1" si="394"/>
        <v/>
      </c>
      <c r="E152" s="92" t="str">
        <f t="shared" ref="E152:E153" ca="1" si="425">IF(C152="x","",IF(C152="n/a",".",IF(AND(C152&gt;=10,C152&lt;=59),"..",IF(AND(C152&gt;=60,C152&lt;=99),"…",IF(C152=100,"….","")))))</f>
        <v/>
      </c>
      <c r="F152" s="92" t="str">
        <f t="shared" ref="F152:F153" ca="1" si="426">IF(C152="x","",IF(C152="n/a",".",IF(AND(C152&gt;=20,C152&lt;=59),"..",IF(AND(C152&gt;=60,C152&lt;=99),"…",IF(C152=100,"….","")))))</f>
        <v/>
      </c>
      <c r="G152" s="92" t="str">
        <f t="shared" ref="G152:G153" ca="1" si="427">IF(C152="x","",IF(C152="n/a",".",IF(AND(C152&gt;=30,C152&lt;=59),"..",IF(AND(C152&gt;=60,C152&lt;=99),"…",IF(C152=100,"….","")))))</f>
        <v/>
      </c>
      <c r="H152" s="92" t="str">
        <f t="shared" ref="H152:H153" ca="1" si="428">IF(C152="x","",IF(C152="n/a",".",IF(AND(C152&gt;=40,C152&lt;=59),"..",IF(AND(C152&gt;=60,C152&lt;=99),"…",IF(C152=100,"….","")))))</f>
        <v/>
      </c>
      <c r="I152" s="92" t="str">
        <f t="shared" ref="I152:I153" ca="1" si="429">IF(C152="x","",IF(C152="n/a",".",IF(AND(C152&gt;=50,C152&lt;=59),"..",IF(AND(C152&gt;=60,C152&lt;=99),"…",IF(C152=100,"….","")))))</f>
        <v/>
      </c>
      <c r="J152" s="92" t="str">
        <f t="shared" ref="J152:J153" ca="1" si="430">IF(C152="x","",IF(C152="n/a",".",IF(AND(C152&gt;=60,C152&lt;=99),"…",IF(C152=100,"….",""))))</f>
        <v/>
      </c>
      <c r="K152" s="92" t="str">
        <f t="shared" ref="K152:K153" ca="1" si="431">IF(C152="x","",IF(C152="n/a",".",IF(AND(C152&gt;=70,C152&lt;=99),"…",IF(C152=100,"….",""))))</f>
        <v/>
      </c>
      <c r="L152" s="92" t="str">
        <f t="shared" ref="L152:L153" ca="1" si="432">IF(C152="x","",IF(C152="n/a",".",IF(AND(C152&gt;=80,C152&lt;=99),"…",IF(C152=100,"….",""))))</f>
        <v/>
      </c>
      <c r="M152" s="92" t="str">
        <f t="shared" ref="M152:M153" ca="1" si="433">IF(C152="x","",IF(C152="n/a",".",IF(AND(C152&gt;=90,C152&lt;=99),"…",IF(C152=100,"….",""))))</f>
        <v/>
      </c>
      <c r="N152" s="93" t="str">
        <f t="shared" ref="N152:N153" ca="1" si="434">IF(C152="x","",IF(C152="n/a",".",IF(C152=100,"….","")))</f>
        <v/>
      </c>
    </row>
    <row r="153" spans="2:14" ht="15" customHeight="1">
      <c r="B153" s="94">
        <v>3.3</v>
      </c>
      <c r="C153" s="95" t="str">
        <f ca="1">IF('Reference sheet'!G125="","x",'Reference sheet'!G125)</f>
        <v>x</v>
      </c>
      <c r="D153" s="92" t="str">
        <f t="shared" ca="1" si="394"/>
        <v/>
      </c>
      <c r="E153" s="92" t="str">
        <f t="shared" ca="1" si="425"/>
        <v/>
      </c>
      <c r="F153" s="92" t="str">
        <f t="shared" ca="1" si="426"/>
        <v/>
      </c>
      <c r="G153" s="92" t="str">
        <f t="shared" ca="1" si="427"/>
        <v/>
      </c>
      <c r="H153" s="92" t="str">
        <f t="shared" ca="1" si="428"/>
        <v/>
      </c>
      <c r="I153" s="92" t="str">
        <f t="shared" ca="1" si="429"/>
        <v/>
      </c>
      <c r="J153" s="92" t="str">
        <f t="shared" ca="1" si="430"/>
        <v/>
      </c>
      <c r="K153" s="92" t="str">
        <f t="shared" ca="1" si="431"/>
        <v/>
      </c>
      <c r="L153" s="92" t="str">
        <f t="shared" ca="1" si="432"/>
        <v/>
      </c>
      <c r="M153" s="92" t="str">
        <f t="shared" ca="1" si="433"/>
        <v/>
      </c>
      <c r="N153" s="93" t="str">
        <f t="shared" ca="1" si="434"/>
        <v/>
      </c>
    </row>
    <row r="154" spans="2:14" ht="15" customHeight="1">
      <c r="B154" s="112" t="s">
        <v>117</v>
      </c>
      <c r="C154" s="113"/>
      <c r="D154" s="113"/>
      <c r="E154" s="113"/>
      <c r="F154" s="113"/>
      <c r="G154" s="113"/>
      <c r="H154" s="113"/>
      <c r="I154" s="113"/>
      <c r="J154" s="113"/>
      <c r="K154" s="113"/>
      <c r="L154" s="113"/>
      <c r="M154" s="113"/>
      <c r="N154" s="114"/>
    </row>
    <row r="155" spans="2:14" ht="15" customHeight="1">
      <c r="B155" s="90" t="s">
        <v>118</v>
      </c>
      <c r="C155" s="92"/>
      <c r="D155" s="92"/>
      <c r="E155" s="92"/>
      <c r="F155" s="92"/>
      <c r="G155" s="92"/>
      <c r="H155" s="92"/>
      <c r="I155" s="92"/>
      <c r="J155" s="92"/>
      <c r="K155" s="92"/>
      <c r="L155" s="92"/>
      <c r="M155" s="92"/>
      <c r="N155" s="93"/>
    </row>
    <row r="156" spans="2:14" ht="15" customHeight="1">
      <c r="B156" s="94">
        <v>3.31</v>
      </c>
      <c r="C156" s="95" t="str">
        <f ca="1">IF('Reference sheet'!G128="","x",'Reference sheet'!G128)</f>
        <v>x</v>
      </c>
      <c r="D156" s="92" t="str">
        <f t="shared" ref="D156:D158" ca="1" si="435">IF(C156="x","",IF(C156="n/a",".",IF(AND(C156&gt;=0,C156&lt;=59),"..",IF(AND(C156&gt;=60,C156&lt;=99),"…",IF(C156=100,"….","")))))</f>
        <v/>
      </c>
      <c r="E156" s="92" t="str">
        <f t="shared" ref="E156" ca="1" si="436">IF(C156="x","",IF(C156="n/a",".",IF(AND(C156&gt;=10,C156&lt;=59),"..",IF(AND(C156&gt;=60,C156&lt;=99),"…",IF(C156=100,"….","")))))</f>
        <v/>
      </c>
      <c r="F156" s="92" t="str">
        <f t="shared" ref="F156" ca="1" si="437">IF(C156="x","",IF(C156="n/a",".",IF(AND(C156&gt;=20,C156&lt;=59),"..",IF(AND(C156&gt;=60,C156&lt;=99),"…",IF(C156=100,"….","")))))</f>
        <v/>
      </c>
      <c r="G156" s="92" t="str">
        <f t="shared" ref="G156" ca="1" si="438">IF(C156="x","",IF(C156="n/a",".",IF(AND(C156&gt;=30,C156&lt;=59),"..",IF(AND(C156&gt;=60,C156&lt;=99),"…",IF(C156=100,"….","")))))</f>
        <v/>
      </c>
      <c r="H156" s="92" t="str">
        <f t="shared" ref="H156" ca="1" si="439">IF(C156="x","",IF(C156="n/a",".",IF(AND(C156&gt;=40,C156&lt;=59),"..",IF(AND(C156&gt;=60,C156&lt;=99),"…",IF(C156=100,"….","")))))</f>
        <v/>
      </c>
      <c r="I156" s="92" t="str">
        <f t="shared" ref="I156" ca="1" si="440">IF(C156="x","",IF(C156="n/a",".",IF(AND(C156&gt;=50,C156&lt;=59),"..",IF(AND(C156&gt;=60,C156&lt;=99),"…",IF(C156=100,"….","")))))</f>
        <v/>
      </c>
      <c r="J156" s="92" t="str">
        <f t="shared" ref="J156" ca="1" si="441">IF(C156="x","",IF(C156="n/a",".",IF(AND(C156&gt;=60,C156&lt;=99),"…",IF(C156=100,"….",""))))</f>
        <v/>
      </c>
      <c r="K156" s="92" t="str">
        <f t="shared" ref="K156" ca="1" si="442">IF(C156="x","",IF(C156="n/a",".",IF(AND(C156&gt;=70,C156&lt;=99),"…",IF(C156=100,"….",""))))</f>
        <v/>
      </c>
      <c r="L156" s="92" t="str">
        <f t="shared" ref="L156" ca="1" si="443">IF(C156="x","",IF(C156="n/a",".",IF(AND(C156&gt;=80,C156&lt;=99),"…",IF(C156=100,"….",""))))</f>
        <v/>
      </c>
      <c r="M156" s="92" t="str">
        <f t="shared" ref="M156" ca="1" si="444">IF(C156="x","",IF(C156="n/a",".",IF(AND(C156&gt;=90,C156&lt;=99),"…",IF(C156=100,"….",""))))</f>
        <v/>
      </c>
      <c r="N156" s="93" t="str">
        <f t="shared" ref="N156" ca="1" si="445">IF(C156="x","",IF(C156="n/a",".",IF(C156=100,"….","")))</f>
        <v/>
      </c>
    </row>
    <row r="157" spans="2:14" ht="15" customHeight="1">
      <c r="B157" s="90" t="s">
        <v>119</v>
      </c>
      <c r="C157" s="92"/>
      <c r="D157" s="92"/>
      <c r="E157" s="92"/>
      <c r="F157" s="92"/>
      <c r="G157" s="92"/>
      <c r="H157" s="92"/>
      <c r="I157" s="92"/>
      <c r="J157" s="92"/>
      <c r="K157" s="92"/>
      <c r="L157" s="92"/>
      <c r="M157" s="92"/>
      <c r="N157" s="93"/>
    </row>
    <row r="158" spans="2:14" ht="15" customHeight="1">
      <c r="B158" s="96">
        <v>3.32</v>
      </c>
      <c r="C158" s="97" t="str">
        <f ca="1">IF('Reference sheet'!G130="","x",'Reference sheet'!G130)</f>
        <v>x</v>
      </c>
      <c r="D158" s="98" t="str">
        <f t="shared" ca="1" si="435"/>
        <v/>
      </c>
      <c r="E158" s="98" t="str">
        <f t="shared" ref="E158" ca="1" si="446">IF(C158="x","",IF(C158="n/a",".",IF(AND(C158&gt;=10,C158&lt;=59),"..",IF(AND(C158&gt;=60,C158&lt;=99),"…",IF(C158=100,"….","")))))</f>
        <v/>
      </c>
      <c r="F158" s="98" t="str">
        <f t="shared" ref="F158" ca="1" si="447">IF(C158="x","",IF(C158="n/a",".",IF(AND(C158&gt;=20,C158&lt;=59),"..",IF(AND(C158&gt;=60,C158&lt;=99),"…",IF(C158=100,"….","")))))</f>
        <v/>
      </c>
      <c r="G158" s="98" t="str">
        <f t="shared" ref="G158" ca="1" si="448">IF(C158="x","",IF(C158="n/a",".",IF(AND(C158&gt;=30,C158&lt;=59),"..",IF(AND(C158&gt;=60,C158&lt;=99),"…",IF(C158=100,"….","")))))</f>
        <v/>
      </c>
      <c r="H158" s="98" t="str">
        <f t="shared" ref="H158" ca="1" si="449">IF(C158="x","",IF(C158="n/a",".",IF(AND(C158&gt;=40,C158&lt;=59),"..",IF(AND(C158&gt;=60,C158&lt;=99),"…",IF(C158=100,"….","")))))</f>
        <v/>
      </c>
      <c r="I158" s="98" t="str">
        <f t="shared" ref="I158" ca="1" si="450">IF(C158="x","",IF(C158="n/a",".",IF(AND(C158&gt;=50,C158&lt;=59),"..",IF(AND(C158&gt;=60,C158&lt;=99),"…",IF(C158=100,"….","")))))</f>
        <v/>
      </c>
      <c r="J158" s="98" t="str">
        <f t="shared" ref="J158" ca="1" si="451">IF(C158="x","",IF(C158="n/a",".",IF(AND(C158&gt;=60,C158&lt;=99),"…",IF(C158=100,"….",""))))</f>
        <v/>
      </c>
      <c r="K158" s="98" t="str">
        <f t="shared" ref="K158" ca="1" si="452">IF(C158="x","",IF(C158="n/a",".",IF(AND(C158&gt;=70,C158&lt;=99),"…",IF(C158=100,"….",""))))</f>
        <v/>
      </c>
      <c r="L158" s="98" t="str">
        <f t="shared" ref="L158" ca="1" si="453">IF(C158="x","",IF(C158="n/a",".",IF(AND(C158&gt;=80,C158&lt;=99),"…",IF(C158=100,"….",""))))</f>
        <v/>
      </c>
      <c r="M158" s="98" t="str">
        <f t="shared" ref="M158" ca="1" si="454">IF(C158="x","",IF(C158="n/a",".",IF(AND(C158&gt;=90,C158&lt;=99),"…",IF(C158=100,"….",""))))</f>
        <v/>
      </c>
      <c r="N158" s="99" t="str">
        <f t="shared" ref="N158" ca="1" si="455">IF(C158="x","",IF(C158="n/a",".",IF(C158=100,"….","")))</f>
        <v/>
      </c>
    </row>
    <row r="159" spans="2:14" ht="15" customHeight="1"/>
    <row r="160" spans="2:14" ht="15" customHeight="1">
      <c r="B160" s="119" t="s">
        <v>288</v>
      </c>
      <c r="C160" s="120"/>
      <c r="D160" s="120"/>
      <c r="E160" s="120"/>
      <c r="F160" s="120"/>
      <c r="G160" s="120"/>
    </row>
    <row r="161" spans="2:7" ht="15" customHeight="1">
      <c r="B161" s="121" t="s">
        <v>492</v>
      </c>
      <c r="C161" s="122"/>
      <c r="D161" s="122"/>
      <c r="E161" s="122"/>
      <c r="F161" s="122">
        <f ca="1">COUNTIF(C94:C158,100)</f>
        <v>0</v>
      </c>
      <c r="G161" s="122"/>
    </row>
    <row r="162" spans="2:7" ht="15" customHeight="1">
      <c r="B162" s="121" t="s">
        <v>493</v>
      </c>
      <c r="C162" s="122"/>
      <c r="D162" s="122"/>
      <c r="E162" s="122"/>
      <c r="F162" s="122">
        <f ca="1">COUNTIFS(C94:C158,"&lt;&gt;",C94:C158,"&lt;&gt;n/a",C94:C158,"&lt;&gt;x",C94:C158,"&lt;&gt;100")</f>
        <v>0</v>
      </c>
      <c r="G162" s="122"/>
    </row>
    <row r="163" spans="2:7" ht="15" customHeight="1">
      <c r="B163" s="121" t="s">
        <v>494</v>
      </c>
      <c r="C163" s="122"/>
      <c r="D163" s="122"/>
      <c r="E163" s="122"/>
      <c r="F163" s="122">
        <f ca="1">COUNTIF(C94:C158,"n/a")</f>
        <v>0</v>
      </c>
      <c r="G163" s="122"/>
    </row>
    <row r="164" spans="2:7" ht="15" customHeight="1">
      <c r="B164" s="121" t="s">
        <v>495</v>
      </c>
      <c r="C164" s="122"/>
      <c r="D164" s="122"/>
      <c r="E164" s="122"/>
      <c r="F164" s="122">
        <f ca="1">SUM(F161:F163)</f>
        <v>0</v>
      </c>
      <c r="G164" s="122"/>
    </row>
  </sheetData>
  <sheetProtection sheet="1" objects="1" scenarios="1"/>
  <mergeCells count="5">
    <mergeCell ref="D4:M4"/>
    <mergeCell ref="D61:M61"/>
    <mergeCell ref="D92:M92"/>
    <mergeCell ref="Q7:Q8"/>
    <mergeCell ref="R7:R8"/>
  </mergeCells>
  <conditionalFormatting sqref="C9">
    <cfRule type="cellIs" dxfId="240" priority="241" operator="equal">
      <formula>"x"</formula>
    </cfRule>
  </conditionalFormatting>
  <conditionalFormatting sqref="C12">
    <cfRule type="cellIs" dxfId="239" priority="240" operator="equal">
      <formula>"x"</formula>
    </cfRule>
  </conditionalFormatting>
  <conditionalFormatting sqref="C14">
    <cfRule type="cellIs" dxfId="238" priority="239" operator="equal">
      <formula>"x"</formula>
    </cfRule>
  </conditionalFormatting>
  <conditionalFormatting sqref="C16">
    <cfRule type="cellIs" dxfId="237" priority="238" operator="equal">
      <formula>"x"</formula>
    </cfRule>
  </conditionalFormatting>
  <conditionalFormatting sqref="C18:C19">
    <cfRule type="cellIs" dxfId="236" priority="237" operator="equal">
      <formula>"x"</formula>
    </cfRule>
  </conditionalFormatting>
  <conditionalFormatting sqref="C21:C22">
    <cfRule type="cellIs" dxfId="235" priority="236" operator="equal">
      <formula>"x"</formula>
    </cfRule>
  </conditionalFormatting>
  <conditionalFormatting sqref="C24:C25">
    <cfRule type="cellIs" dxfId="234" priority="235" operator="equal">
      <formula>"x"</formula>
    </cfRule>
  </conditionalFormatting>
  <conditionalFormatting sqref="C27:C30">
    <cfRule type="cellIs" dxfId="233" priority="234" operator="equal">
      <formula>"x"</formula>
    </cfRule>
  </conditionalFormatting>
  <conditionalFormatting sqref="C33:C34">
    <cfRule type="cellIs" dxfId="232" priority="233" operator="equal">
      <formula>"x"</formula>
    </cfRule>
  </conditionalFormatting>
  <conditionalFormatting sqref="C36">
    <cfRule type="cellIs" dxfId="231" priority="232" operator="equal">
      <formula>"x"</formula>
    </cfRule>
  </conditionalFormatting>
  <conditionalFormatting sqref="C38">
    <cfRule type="cellIs" dxfId="230" priority="231" operator="equal">
      <formula>"x"</formula>
    </cfRule>
  </conditionalFormatting>
  <conditionalFormatting sqref="C40">
    <cfRule type="cellIs" dxfId="229" priority="230" operator="equal">
      <formula>"x"</formula>
    </cfRule>
  </conditionalFormatting>
  <conditionalFormatting sqref="C42">
    <cfRule type="cellIs" dxfId="228" priority="229" operator="equal">
      <formula>"x"</formula>
    </cfRule>
  </conditionalFormatting>
  <conditionalFormatting sqref="C44">
    <cfRule type="cellIs" dxfId="227" priority="228" operator="equal">
      <formula>"x"</formula>
    </cfRule>
  </conditionalFormatting>
  <conditionalFormatting sqref="C47:C50">
    <cfRule type="cellIs" dxfId="226" priority="227" operator="equal">
      <formula>"x"</formula>
    </cfRule>
  </conditionalFormatting>
  <conditionalFormatting sqref="C66">
    <cfRule type="cellIs" dxfId="225" priority="226" operator="equal">
      <formula>"x"</formula>
    </cfRule>
  </conditionalFormatting>
  <conditionalFormatting sqref="C69:C70">
    <cfRule type="cellIs" dxfId="224" priority="225" operator="equal">
      <formula>"x"</formula>
    </cfRule>
  </conditionalFormatting>
  <conditionalFormatting sqref="C72:C73">
    <cfRule type="cellIs" dxfId="223" priority="224" operator="equal">
      <formula>"x"</formula>
    </cfRule>
  </conditionalFormatting>
  <conditionalFormatting sqref="C76">
    <cfRule type="cellIs" dxfId="222" priority="223" operator="equal">
      <formula>"x"</formula>
    </cfRule>
  </conditionalFormatting>
  <conditionalFormatting sqref="C78">
    <cfRule type="cellIs" dxfId="221" priority="222" operator="equal">
      <formula>"x"</formula>
    </cfRule>
  </conditionalFormatting>
  <conditionalFormatting sqref="C81">
    <cfRule type="cellIs" dxfId="220" priority="221" operator="equal">
      <formula>"x"</formula>
    </cfRule>
  </conditionalFormatting>
  <conditionalFormatting sqref="C97">
    <cfRule type="cellIs" dxfId="219" priority="220" operator="equal">
      <formula>"x"</formula>
    </cfRule>
  </conditionalFormatting>
  <conditionalFormatting sqref="C99">
    <cfRule type="cellIs" dxfId="218" priority="219" operator="equal">
      <formula>"x"</formula>
    </cfRule>
  </conditionalFormatting>
  <conditionalFormatting sqref="C101">
    <cfRule type="cellIs" dxfId="217" priority="218" operator="equal">
      <formula>"x"</formula>
    </cfRule>
  </conditionalFormatting>
  <conditionalFormatting sqref="C104">
    <cfRule type="cellIs" dxfId="216" priority="217" operator="equal">
      <formula>"x"</formula>
    </cfRule>
  </conditionalFormatting>
  <conditionalFormatting sqref="C106">
    <cfRule type="cellIs" dxfId="215" priority="216" operator="equal">
      <formula>"x"</formula>
    </cfRule>
  </conditionalFormatting>
  <conditionalFormatting sqref="C108">
    <cfRule type="cellIs" dxfId="214" priority="215" operator="equal">
      <formula>"x"</formula>
    </cfRule>
  </conditionalFormatting>
  <conditionalFormatting sqref="C110">
    <cfRule type="cellIs" dxfId="213" priority="214" operator="equal">
      <formula>"x"</formula>
    </cfRule>
  </conditionalFormatting>
  <conditionalFormatting sqref="C112">
    <cfRule type="cellIs" dxfId="212" priority="213" operator="equal">
      <formula>"x"</formula>
    </cfRule>
  </conditionalFormatting>
  <conditionalFormatting sqref="C114:C115">
    <cfRule type="cellIs" dxfId="211" priority="212" operator="equal">
      <formula>"x"</formula>
    </cfRule>
  </conditionalFormatting>
  <conditionalFormatting sqref="C117">
    <cfRule type="cellIs" dxfId="210" priority="211" operator="equal">
      <formula>"x"</formula>
    </cfRule>
  </conditionalFormatting>
  <conditionalFormatting sqref="C119">
    <cfRule type="cellIs" dxfId="209" priority="210" operator="equal">
      <formula>"x"</formula>
    </cfRule>
  </conditionalFormatting>
  <conditionalFormatting sqref="C121">
    <cfRule type="cellIs" dxfId="208" priority="209" operator="equal">
      <formula>"x"</formula>
    </cfRule>
  </conditionalFormatting>
  <conditionalFormatting sqref="C123">
    <cfRule type="cellIs" dxfId="207" priority="208" operator="equal">
      <formula>"x"</formula>
    </cfRule>
  </conditionalFormatting>
  <conditionalFormatting sqref="C126:C127">
    <cfRule type="cellIs" dxfId="206" priority="207" operator="equal">
      <formula>"x"</formula>
    </cfRule>
  </conditionalFormatting>
  <conditionalFormatting sqref="C129">
    <cfRule type="cellIs" dxfId="205" priority="206" operator="equal">
      <formula>"x"</formula>
    </cfRule>
  </conditionalFormatting>
  <conditionalFormatting sqref="C131">
    <cfRule type="cellIs" dxfId="204" priority="205" operator="equal">
      <formula>"x"</formula>
    </cfRule>
  </conditionalFormatting>
  <conditionalFormatting sqref="C134">
    <cfRule type="cellIs" dxfId="203" priority="204" operator="equal">
      <formula>"x"</formula>
    </cfRule>
  </conditionalFormatting>
  <conditionalFormatting sqref="C136">
    <cfRule type="cellIs" dxfId="202" priority="203" operator="equal">
      <formula>"x"</formula>
    </cfRule>
  </conditionalFormatting>
  <conditionalFormatting sqref="C138:C140">
    <cfRule type="cellIs" dxfId="201" priority="202" operator="equal">
      <formula>"x"</formula>
    </cfRule>
  </conditionalFormatting>
  <conditionalFormatting sqref="C142">
    <cfRule type="cellIs" dxfId="200" priority="201" operator="equal">
      <formula>"x"</formula>
    </cfRule>
  </conditionalFormatting>
  <conditionalFormatting sqref="C145:C146">
    <cfRule type="cellIs" dxfId="199" priority="200" operator="equal">
      <formula>"x"</formula>
    </cfRule>
  </conditionalFormatting>
  <conditionalFormatting sqref="C148">
    <cfRule type="cellIs" dxfId="198" priority="199" operator="equal">
      <formula>"x"</formula>
    </cfRule>
  </conditionalFormatting>
  <conditionalFormatting sqref="C150">
    <cfRule type="cellIs" dxfId="197" priority="198" operator="equal">
      <formula>"x"</formula>
    </cfRule>
  </conditionalFormatting>
  <conditionalFormatting sqref="C152:C153">
    <cfRule type="cellIs" dxfId="196" priority="197" operator="equal">
      <formula>"x"</formula>
    </cfRule>
  </conditionalFormatting>
  <conditionalFormatting sqref="C156">
    <cfRule type="cellIs" dxfId="195" priority="196" operator="equal">
      <formula>"x"</formula>
    </cfRule>
  </conditionalFormatting>
  <conditionalFormatting sqref="C158">
    <cfRule type="cellIs" dxfId="194" priority="195" operator="equal">
      <formula>"x"</formula>
    </cfRule>
  </conditionalFormatting>
  <conditionalFormatting sqref="D9:N9">
    <cfRule type="cellIs" dxfId="193" priority="191" operator="equal">
      <formula>"…."</formula>
    </cfRule>
    <cfRule type="cellIs" dxfId="192" priority="192" operator="equal">
      <formula>"…"</formula>
    </cfRule>
    <cfRule type="cellIs" dxfId="191" priority="193" operator="equal">
      <formula>".."</formula>
    </cfRule>
    <cfRule type="cellIs" dxfId="190" priority="194" operator="equal">
      <formula>"."</formula>
    </cfRule>
  </conditionalFormatting>
  <conditionalFormatting sqref="D12:N12">
    <cfRule type="cellIs" dxfId="189" priority="187" operator="equal">
      <formula>"…."</formula>
    </cfRule>
    <cfRule type="cellIs" dxfId="188" priority="188" operator="equal">
      <formula>"…"</formula>
    </cfRule>
    <cfRule type="cellIs" dxfId="187" priority="189" operator="equal">
      <formula>".."</formula>
    </cfRule>
    <cfRule type="cellIs" dxfId="186" priority="190" operator="equal">
      <formula>"."</formula>
    </cfRule>
  </conditionalFormatting>
  <conditionalFormatting sqref="D14:N14">
    <cfRule type="cellIs" dxfId="185" priority="183" operator="equal">
      <formula>"…."</formula>
    </cfRule>
    <cfRule type="cellIs" dxfId="184" priority="184" operator="equal">
      <formula>"…"</formula>
    </cfRule>
    <cfRule type="cellIs" dxfId="183" priority="185" operator="equal">
      <formula>".."</formula>
    </cfRule>
    <cfRule type="cellIs" dxfId="182" priority="186" operator="equal">
      <formula>"."</formula>
    </cfRule>
  </conditionalFormatting>
  <conditionalFormatting sqref="D16:N16">
    <cfRule type="cellIs" dxfId="181" priority="179" operator="equal">
      <formula>"…."</formula>
    </cfRule>
    <cfRule type="cellIs" dxfId="180" priority="180" operator="equal">
      <formula>"…"</formula>
    </cfRule>
    <cfRule type="cellIs" dxfId="179" priority="181" operator="equal">
      <formula>".."</formula>
    </cfRule>
    <cfRule type="cellIs" dxfId="178" priority="182" operator="equal">
      <formula>"."</formula>
    </cfRule>
  </conditionalFormatting>
  <conditionalFormatting sqref="D18:N19">
    <cfRule type="cellIs" dxfId="177" priority="175" operator="equal">
      <formula>"…."</formula>
    </cfRule>
    <cfRule type="cellIs" dxfId="176" priority="176" operator="equal">
      <formula>"…"</formula>
    </cfRule>
    <cfRule type="cellIs" dxfId="175" priority="177" operator="equal">
      <formula>".."</formula>
    </cfRule>
    <cfRule type="cellIs" dxfId="174" priority="178" operator="equal">
      <formula>"."</formula>
    </cfRule>
  </conditionalFormatting>
  <conditionalFormatting sqref="D21:N22">
    <cfRule type="cellIs" dxfId="173" priority="171" operator="equal">
      <formula>"…."</formula>
    </cfRule>
    <cfRule type="cellIs" dxfId="172" priority="172" operator="equal">
      <formula>"…"</formula>
    </cfRule>
    <cfRule type="cellIs" dxfId="171" priority="173" operator="equal">
      <formula>".."</formula>
    </cfRule>
    <cfRule type="cellIs" dxfId="170" priority="174" operator="equal">
      <formula>"."</formula>
    </cfRule>
  </conditionalFormatting>
  <conditionalFormatting sqref="D24:N25">
    <cfRule type="cellIs" dxfId="169" priority="167" operator="equal">
      <formula>"…."</formula>
    </cfRule>
    <cfRule type="cellIs" dxfId="168" priority="168" operator="equal">
      <formula>"…"</formula>
    </cfRule>
    <cfRule type="cellIs" dxfId="167" priority="169" operator="equal">
      <formula>".."</formula>
    </cfRule>
    <cfRule type="cellIs" dxfId="166" priority="170" operator="equal">
      <formula>"."</formula>
    </cfRule>
  </conditionalFormatting>
  <conditionalFormatting sqref="D27:N30">
    <cfRule type="cellIs" dxfId="165" priority="163" operator="equal">
      <formula>"…."</formula>
    </cfRule>
    <cfRule type="cellIs" dxfId="164" priority="164" operator="equal">
      <formula>"…"</formula>
    </cfRule>
    <cfRule type="cellIs" dxfId="163" priority="165" operator="equal">
      <formula>".."</formula>
    </cfRule>
    <cfRule type="cellIs" dxfId="162" priority="166" operator="equal">
      <formula>"."</formula>
    </cfRule>
  </conditionalFormatting>
  <conditionalFormatting sqref="D158:N158">
    <cfRule type="cellIs" dxfId="161" priority="3" operator="equal">
      <formula>"…."</formula>
    </cfRule>
    <cfRule type="cellIs" dxfId="160" priority="4" operator="equal">
      <formula>"…"</formula>
    </cfRule>
    <cfRule type="cellIs" dxfId="159" priority="5" operator="equal">
      <formula>".."</formula>
    </cfRule>
    <cfRule type="cellIs" dxfId="158" priority="6" operator="equal">
      <formula>"."</formula>
    </cfRule>
  </conditionalFormatting>
  <conditionalFormatting sqref="D33:N34">
    <cfRule type="cellIs" dxfId="157" priority="159" operator="equal">
      <formula>"…."</formula>
    </cfRule>
    <cfRule type="cellIs" dxfId="156" priority="160" operator="equal">
      <formula>"…"</formula>
    </cfRule>
    <cfRule type="cellIs" dxfId="155" priority="161" operator="equal">
      <formula>".."</formula>
    </cfRule>
    <cfRule type="cellIs" dxfId="154" priority="162" operator="equal">
      <formula>"."</formula>
    </cfRule>
  </conditionalFormatting>
  <conditionalFormatting sqref="D36:N36">
    <cfRule type="cellIs" dxfId="153" priority="155" operator="equal">
      <formula>"…."</formula>
    </cfRule>
    <cfRule type="cellIs" dxfId="152" priority="156" operator="equal">
      <formula>"…"</formula>
    </cfRule>
    <cfRule type="cellIs" dxfId="151" priority="157" operator="equal">
      <formula>".."</formula>
    </cfRule>
    <cfRule type="cellIs" dxfId="150" priority="158" operator="equal">
      <formula>"."</formula>
    </cfRule>
  </conditionalFormatting>
  <conditionalFormatting sqref="D38:N38">
    <cfRule type="cellIs" dxfId="149" priority="151" operator="equal">
      <formula>"…."</formula>
    </cfRule>
    <cfRule type="cellIs" dxfId="148" priority="152" operator="equal">
      <formula>"…"</formula>
    </cfRule>
    <cfRule type="cellIs" dxfId="147" priority="153" operator="equal">
      <formula>".."</formula>
    </cfRule>
    <cfRule type="cellIs" dxfId="146" priority="154" operator="equal">
      <formula>"."</formula>
    </cfRule>
  </conditionalFormatting>
  <conditionalFormatting sqref="D40:N40">
    <cfRule type="cellIs" dxfId="145" priority="147" operator="equal">
      <formula>"…."</formula>
    </cfRule>
    <cfRule type="cellIs" dxfId="144" priority="148" operator="equal">
      <formula>"…"</formula>
    </cfRule>
    <cfRule type="cellIs" dxfId="143" priority="149" operator="equal">
      <formula>".."</formula>
    </cfRule>
    <cfRule type="cellIs" dxfId="142" priority="150" operator="equal">
      <formula>"."</formula>
    </cfRule>
  </conditionalFormatting>
  <conditionalFormatting sqref="D42:N42">
    <cfRule type="cellIs" dxfId="141" priority="143" operator="equal">
      <formula>"…."</formula>
    </cfRule>
    <cfRule type="cellIs" dxfId="140" priority="144" operator="equal">
      <formula>"…"</formula>
    </cfRule>
    <cfRule type="cellIs" dxfId="139" priority="145" operator="equal">
      <formula>".."</formula>
    </cfRule>
    <cfRule type="cellIs" dxfId="138" priority="146" operator="equal">
      <formula>"."</formula>
    </cfRule>
  </conditionalFormatting>
  <conditionalFormatting sqref="D44:N44">
    <cfRule type="cellIs" dxfId="137" priority="139" operator="equal">
      <formula>"…."</formula>
    </cfRule>
    <cfRule type="cellIs" dxfId="136" priority="140" operator="equal">
      <formula>"…"</formula>
    </cfRule>
    <cfRule type="cellIs" dxfId="135" priority="141" operator="equal">
      <formula>".."</formula>
    </cfRule>
    <cfRule type="cellIs" dxfId="134" priority="142" operator="equal">
      <formula>"."</formula>
    </cfRule>
  </conditionalFormatting>
  <conditionalFormatting sqref="D47:N50">
    <cfRule type="cellIs" dxfId="133" priority="135" operator="equal">
      <formula>"…."</formula>
    </cfRule>
    <cfRule type="cellIs" dxfId="132" priority="136" operator="equal">
      <formula>"…"</formula>
    </cfRule>
    <cfRule type="cellIs" dxfId="131" priority="137" operator="equal">
      <formula>".."</formula>
    </cfRule>
    <cfRule type="cellIs" dxfId="130" priority="138" operator="equal">
      <formula>"."</formula>
    </cfRule>
  </conditionalFormatting>
  <conditionalFormatting sqref="D66:N66">
    <cfRule type="cellIs" dxfId="129" priority="131" operator="equal">
      <formula>"…."</formula>
    </cfRule>
    <cfRule type="cellIs" dxfId="128" priority="132" operator="equal">
      <formula>"…"</formula>
    </cfRule>
    <cfRule type="cellIs" dxfId="127" priority="133" operator="equal">
      <formula>".."</formula>
    </cfRule>
    <cfRule type="cellIs" dxfId="126" priority="134" operator="equal">
      <formula>"."</formula>
    </cfRule>
  </conditionalFormatting>
  <conditionalFormatting sqref="D69:N69">
    <cfRule type="cellIs" dxfId="125" priority="127" operator="equal">
      <formula>"…."</formula>
    </cfRule>
    <cfRule type="cellIs" dxfId="124" priority="128" operator="equal">
      <formula>"…"</formula>
    </cfRule>
    <cfRule type="cellIs" dxfId="123" priority="129" operator="equal">
      <formula>".."</formula>
    </cfRule>
    <cfRule type="cellIs" dxfId="122" priority="130" operator="equal">
      <formula>"."</formula>
    </cfRule>
  </conditionalFormatting>
  <conditionalFormatting sqref="D70:N70">
    <cfRule type="cellIs" dxfId="121" priority="123" operator="equal">
      <formula>"…."</formula>
    </cfRule>
    <cfRule type="cellIs" dxfId="120" priority="124" operator="equal">
      <formula>"…"</formula>
    </cfRule>
    <cfRule type="cellIs" dxfId="119" priority="125" operator="equal">
      <formula>".."</formula>
    </cfRule>
    <cfRule type="cellIs" dxfId="118" priority="126" operator="equal">
      <formula>"."</formula>
    </cfRule>
  </conditionalFormatting>
  <conditionalFormatting sqref="D72:N73">
    <cfRule type="cellIs" dxfId="117" priority="119" operator="equal">
      <formula>"…."</formula>
    </cfRule>
    <cfRule type="cellIs" dxfId="116" priority="120" operator="equal">
      <formula>"…"</formula>
    </cfRule>
    <cfRule type="cellIs" dxfId="115" priority="121" operator="equal">
      <formula>".."</formula>
    </cfRule>
    <cfRule type="cellIs" dxfId="114" priority="122" operator="equal">
      <formula>"."</formula>
    </cfRule>
  </conditionalFormatting>
  <conditionalFormatting sqref="D76:N76">
    <cfRule type="cellIs" dxfId="113" priority="115" operator="equal">
      <formula>"…."</formula>
    </cfRule>
    <cfRule type="cellIs" dxfId="112" priority="116" operator="equal">
      <formula>"…"</formula>
    </cfRule>
    <cfRule type="cellIs" dxfId="111" priority="117" operator="equal">
      <formula>".."</formula>
    </cfRule>
    <cfRule type="cellIs" dxfId="110" priority="118" operator="equal">
      <formula>"."</formula>
    </cfRule>
  </conditionalFormatting>
  <conditionalFormatting sqref="D78:N78">
    <cfRule type="cellIs" dxfId="109" priority="111" operator="equal">
      <formula>"…."</formula>
    </cfRule>
    <cfRule type="cellIs" dxfId="108" priority="112" operator="equal">
      <formula>"…"</formula>
    </cfRule>
    <cfRule type="cellIs" dxfId="107" priority="113" operator="equal">
      <formula>".."</formula>
    </cfRule>
    <cfRule type="cellIs" dxfId="106" priority="114" operator="equal">
      <formula>"."</formula>
    </cfRule>
  </conditionalFormatting>
  <conditionalFormatting sqref="D81:N81">
    <cfRule type="cellIs" dxfId="105" priority="107" operator="equal">
      <formula>"…."</formula>
    </cfRule>
    <cfRule type="cellIs" dxfId="104" priority="108" operator="equal">
      <formula>"…"</formula>
    </cfRule>
    <cfRule type="cellIs" dxfId="103" priority="109" operator="equal">
      <formula>".."</formula>
    </cfRule>
    <cfRule type="cellIs" dxfId="102" priority="110" operator="equal">
      <formula>"."</formula>
    </cfRule>
  </conditionalFormatting>
  <conditionalFormatting sqref="D97:N97">
    <cfRule type="cellIs" dxfId="101" priority="103" operator="equal">
      <formula>"…."</formula>
    </cfRule>
    <cfRule type="cellIs" dxfId="100" priority="104" operator="equal">
      <formula>"…"</formula>
    </cfRule>
    <cfRule type="cellIs" dxfId="99" priority="105" operator="equal">
      <formula>".."</formula>
    </cfRule>
    <cfRule type="cellIs" dxfId="98" priority="106" operator="equal">
      <formula>"."</formula>
    </cfRule>
  </conditionalFormatting>
  <conditionalFormatting sqref="D99:N99">
    <cfRule type="cellIs" dxfId="97" priority="99" operator="equal">
      <formula>"…."</formula>
    </cfRule>
    <cfRule type="cellIs" dxfId="96" priority="100" operator="equal">
      <formula>"…"</formula>
    </cfRule>
    <cfRule type="cellIs" dxfId="95" priority="101" operator="equal">
      <formula>".."</formula>
    </cfRule>
    <cfRule type="cellIs" dxfId="94" priority="102" operator="equal">
      <formula>"."</formula>
    </cfRule>
  </conditionalFormatting>
  <conditionalFormatting sqref="D101:N101">
    <cfRule type="cellIs" dxfId="93" priority="95" operator="equal">
      <formula>"…."</formula>
    </cfRule>
    <cfRule type="cellIs" dxfId="92" priority="96" operator="equal">
      <formula>"…"</formula>
    </cfRule>
    <cfRule type="cellIs" dxfId="91" priority="97" operator="equal">
      <formula>".."</formula>
    </cfRule>
    <cfRule type="cellIs" dxfId="90" priority="98" operator="equal">
      <formula>"."</formula>
    </cfRule>
  </conditionalFormatting>
  <conditionalFormatting sqref="D104:N104">
    <cfRule type="cellIs" dxfId="89" priority="91" operator="equal">
      <formula>"…."</formula>
    </cfRule>
    <cfRule type="cellIs" dxfId="88" priority="92" operator="equal">
      <formula>"…"</formula>
    </cfRule>
    <cfRule type="cellIs" dxfId="87" priority="93" operator="equal">
      <formula>".."</formula>
    </cfRule>
    <cfRule type="cellIs" dxfId="86" priority="94" operator="equal">
      <formula>"."</formula>
    </cfRule>
  </conditionalFormatting>
  <conditionalFormatting sqref="D106:N106">
    <cfRule type="cellIs" dxfId="85" priority="87" operator="equal">
      <formula>"…."</formula>
    </cfRule>
    <cfRule type="cellIs" dxfId="84" priority="88" operator="equal">
      <formula>"…"</formula>
    </cfRule>
    <cfRule type="cellIs" dxfId="83" priority="89" operator="equal">
      <formula>".."</formula>
    </cfRule>
    <cfRule type="cellIs" dxfId="82" priority="90" operator="equal">
      <formula>"."</formula>
    </cfRule>
  </conditionalFormatting>
  <conditionalFormatting sqref="D108:N108">
    <cfRule type="cellIs" dxfId="81" priority="83" operator="equal">
      <formula>"…."</formula>
    </cfRule>
    <cfRule type="cellIs" dxfId="80" priority="84" operator="equal">
      <formula>"…"</formula>
    </cfRule>
    <cfRule type="cellIs" dxfId="79" priority="85" operator="equal">
      <formula>".."</formula>
    </cfRule>
    <cfRule type="cellIs" dxfId="78" priority="86" operator="equal">
      <formula>"."</formula>
    </cfRule>
  </conditionalFormatting>
  <conditionalFormatting sqref="D110:N110">
    <cfRule type="cellIs" dxfId="77" priority="79" operator="equal">
      <formula>"…."</formula>
    </cfRule>
    <cfRule type="cellIs" dxfId="76" priority="80" operator="equal">
      <formula>"…"</formula>
    </cfRule>
    <cfRule type="cellIs" dxfId="75" priority="81" operator="equal">
      <formula>".."</formula>
    </cfRule>
    <cfRule type="cellIs" dxfId="74" priority="82" operator="equal">
      <formula>"."</formula>
    </cfRule>
  </conditionalFormatting>
  <conditionalFormatting sqref="D112:N112">
    <cfRule type="cellIs" dxfId="73" priority="75" operator="equal">
      <formula>"…."</formula>
    </cfRule>
    <cfRule type="cellIs" dxfId="72" priority="76" operator="equal">
      <formula>"…"</formula>
    </cfRule>
    <cfRule type="cellIs" dxfId="71" priority="77" operator="equal">
      <formula>".."</formula>
    </cfRule>
    <cfRule type="cellIs" dxfId="70" priority="78" operator="equal">
      <formula>"."</formula>
    </cfRule>
  </conditionalFormatting>
  <conditionalFormatting sqref="D114:N115">
    <cfRule type="cellIs" dxfId="69" priority="71" operator="equal">
      <formula>"…."</formula>
    </cfRule>
    <cfRule type="cellIs" dxfId="68" priority="72" operator="equal">
      <formula>"…"</formula>
    </cfRule>
    <cfRule type="cellIs" dxfId="67" priority="73" operator="equal">
      <formula>".."</formula>
    </cfRule>
    <cfRule type="cellIs" dxfId="66" priority="74" operator="equal">
      <formula>"."</formula>
    </cfRule>
  </conditionalFormatting>
  <conditionalFormatting sqref="D117:N117">
    <cfRule type="cellIs" dxfId="65" priority="67" operator="equal">
      <formula>"…."</formula>
    </cfRule>
    <cfRule type="cellIs" dxfId="64" priority="68" operator="equal">
      <formula>"…"</formula>
    </cfRule>
    <cfRule type="cellIs" dxfId="63" priority="69" operator="equal">
      <formula>".."</formula>
    </cfRule>
    <cfRule type="cellIs" dxfId="62" priority="70" operator="equal">
      <formula>"."</formula>
    </cfRule>
  </conditionalFormatting>
  <conditionalFormatting sqref="D119:N119">
    <cfRule type="cellIs" dxfId="61" priority="63" operator="equal">
      <formula>"…."</formula>
    </cfRule>
    <cfRule type="cellIs" dxfId="60" priority="64" operator="equal">
      <formula>"…"</formula>
    </cfRule>
    <cfRule type="cellIs" dxfId="59" priority="65" operator="equal">
      <formula>".."</formula>
    </cfRule>
    <cfRule type="cellIs" dxfId="58" priority="66" operator="equal">
      <formula>"."</formula>
    </cfRule>
  </conditionalFormatting>
  <conditionalFormatting sqref="D121:N121">
    <cfRule type="cellIs" dxfId="57" priority="59" operator="equal">
      <formula>"…."</formula>
    </cfRule>
    <cfRule type="cellIs" dxfId="56" priority="60" operator="equal">
      <formula>"…"</formula>
    </cfRule>
    <cfRule type="cellIs" dxfId="55" priority="61" operator="equal">
      <formula>".."</formula>
    </cfRule>
    <cfRule type="cellIs" dxfId="54" priority="62" operator="equal">
      <formula>"."</formula>
    </cfRule>
  </conditionalFormatting>
  <conditionalFormatting sqref="D123:N123">
    <cfRule type="cellIs" dxfId="53" priority="55" operator="equal">
      <formula>"…."</formula>
    </cfRule>
    <cfRule type="cellIs" dxfId="52" priority="56" operator="equal">
      <formula>"…"</formula>
    </cfRule>
    <cfRule type="cellIs" dxfId="51" priority="57" operator="equal">
      <formula>".."</formula>
    </cfRule>
    <cfRule type="cellIs" dxfId="50" priority="58" operator="equal">
      <formula>"."</formula>
    </cfRule>
  </conditionalFormatting>
  <conditionalFormatting sqref="D126:N127">
    <cfRule type="cellIs" dxfId="49" priority="51" operator="equal">
      <formula>"…."</formula>
    </cfRule>
    <cfRule type="cellIs" dxfId="48" priority="52" operator="equal">
      <formula>"…"</formula>
    </cfRule>
    <cfRule type="cellIs" dxfId="47" priority="53" operator="equal">
      <formula>".."</formula>
    </cfRule>
    <cfRule type="cellIs" dxfId="46" priority="54" operator="equal">
      <formula>"."</formula>
    </cfRule>
  </conditionalFormatting>
  <conditionalFormatting sqref="D129:N129">
    <cfRule type="cellIs" dxfId="45" priority="47" operator="equal">
      <formula>"…."</formula>
    </cfRule>
    <cfRule type="cellIs" dxfId="44" priority="48" operator="equal">
      <formula>"…"</formula>
    </cfRule>
    <cfRule type="cellIs" dxfId="43" priority="49" operator="equal">
      <formula>".."</formula>
    </cfRule>
    <cfRule type="cellIs" dxfId="42" priority="50" operator="equal">
      <formula>"."</formula>
    </cfRule>
  </conditionalFormatting>
  <conditionalFormatting sqref="D131:N131">
    <cfRule type="cellIs" dxfId="41" priority="43" operator="equal">
      <formula>"…."</formula>
    </cfRule>
    <cfRule type="cellIs" dxfId="40" priority="44" operator="equal">
      <formula>"…"</formula>
    </cfRule>
    <cfRule type="cellIs" dxfId="39" priority="45" operator="equal">
      <formula>".."</formula>
    </cfRule>
    <cfRule type="cellIs" dxfId="38" priority="46" operator="equal">
      <formula>"."</formula>
    </cfRule>
  </conditionalFormatting>
  <conditionalFormatting sqref="D134:N134">
    <cfRule type="cellIs" dxfId="37" priority="39" operator="equal">
      <formula>"…."</formula>
    </cfRule>
    <cfRule type="cellIs" dxfId="36" priority="40" operator="equal">
      <formula>"…"</formula>
    </cfRule>
    <cfRule type="cellIs" dxfId="35" priority="41" operator="equal">
      <formula>".."</formula>
    </cfRule>
    <cfRule type="cellIs" dxfId="34" priority="42" operator="equal">
      <formula>"."</formula>
    </cfRule>
  </conditionalFormatting>
  <conditionalFormatting sqref="D136:N136">
    <cfRule type="cellIs" dxfId="33" priority="35" operator="equal">
      <formula>"…."</formula>
    </cfRule>
    <cfRule type="cellIs" dxfId="32" priority="36" operator="equal">
      <formula>"…"</formula>
    </cfRule>
    <cfRule type="cellIs" dxfId="31" priority="37" operator="equal">
      <formula>".."</formula>
    </cfRule>
    <cfRule type="cellIs" dxfId="30" priority="38" operator="equal">
      <formula>"."</formula>
    </cfRule>
  </conditionalFormatting>
  <conditionalFormatting sqref="D138:N140">
    <cfRule type="cellIs" dxfId="29" priority="31" operator="equal">
      <formula>"…."</formula>
    </cfRule>
    <cfRule type="cellIs" dxfId="28" priority="32" operator="equal">
      <formula>"…"</formula>
    </cfRule>
    <cfRule type="cellIs" dxfId="27" priority="33" operator="equal">
      <formula>".."</formula>
    </cfRule>
    <cfRule type="cellIs" dxfId="26" priority="34" operator="equal">
      <formula>"."</formula>
    </cfRule>
  </conditionalFormatting>
  <conditionalFormatting sqref="D142:N142">
    <cfRule type="cellIs" dxfId="25" priority="27" operator="equal">
      <formula>"…."</formula>
    </cfRule>
    <cfRule type="cellIs" dxfId="24" priority="28" operator="equal">
      <formula>"…"</formula>
    </cfRule>
    <cfRule type="cellIs" dxfId="23" priority="29" operator="equal">
      <formula>".."</formula>
    </cfRule>
    <cfRule type="cellIs" dxfId="22" priority="30" operator="equal">
      <formula>"."</formula>
    </cfRule>
  </conditionalFormatting>
  <conditionalFormatting sqref="D145:N146">
    <cfRule type="cellIs" dxfId="21" priority="23" operator="equal">
      <formula>"…."</formula>
    </cfRule>
    <cfRule type="cellIs" dxfId="20" priority="24" operator="equal">
      <formula>"…"</formula>
    </cfRule>
    <cfRule type="cellIs" dxfId="19" priority="25" operator="equal">
      <formula>".."</formula>
    </cfRule>
    <cfRule type="cellIs" dxfId="18" priority="26" operator="equal">
      <formula>"."</formula>
    </cfRule>
  </conditionalFormatting>
  <conditionalFormatting sqref="D148:N148">
    <cfRule type="cellIs" dxfId="17" priority="19" operator="equal">
      <formula>"…."</formula>
    </cfRule>
    <cfRule type="cellIs" dxfId="16" priority="20" operator="equal">
      <formula>"…"</formula>
    </cfRule>
    <cfRule type="cellIs" dxfId="15" priority="21" operator="equal">
      <formula>".."</formula>
    </cfRule>
    <cfRule type="cellIs" dxfId="14" priority="22" operator="equal">
      <formula>"."</formula>
    </cfRule>
  </conditionalFormatting>
  <conditionalFormatting sqref="D150:N150">
    <cfRule type="cellIs" dxfId="13" priority="15" operator="equal">
      <formula>"…."</formula>
    </cfRule>
    <cfRule type="cellIs" dxfId="12" priority="16" operator="equal">
      <formula>"…"</formula>
    </cfRule>
    <cfRule type="cellIs" dxfId="11" priority="17" operator="equal">
      <formula>".."</formula>
    </cfRule>
    <cfRule type="cellIs" dxfId="10" priority="18" operator="equal">
      <formula>"."</formula>
    </cfRule>
  </conditionalFormatting>
  <conditionalFormatting sqref="D152:N153">
    <cfRule type="cellIs" dxfId="9" priority="11" operator="equal">
      <formula>"…."</formula>
    </cfRule>
    <cfRule type="cellIs" dxfId="8" priority="12" operator="equal">
      <formula>"…"</formula>
    </cfRule>
    <cfRule type="cellIs" dxfId="7" priority="13" operator="equal">
      <formula>".."</formula>
    </cfRule>
    <cfRule type="cellIs" dxfId="6" priority="14" operator="equal">
      <formula>"."</formula>
    </cfRule>
  </conditionalFormatting>
  <conditionalFormatting sqref="D156:N156">
    <cfRule type="cellIs" dxfId="5" priority="7" operator="equal">
      <formula>"…."</formula>
    </cfRule>
    <cfRule type="cellIs" dxfId="4" priority="8" operator="equal">
      <formula>"…"</formula>
    </cfRule>
    <cfRule type="cellIs" dxfId="3" priority="9" operator="equal">
      <formula>".."</formula>
    </cfRule>
    <cfRule type="cellIs" dxfId="2" priority="10" operator="equal">
      <formula>"."</formula>
    </cfRule>
  </conditionalFormatting>
  <conditionalFormatting sqref="S9:S12">
    <cfRule type="cellIs" dxfId="1" priority="2" operator="notEqual">
      <formula>100</formula>
    </cfRule>
  </conditionalFormatting>
  <conditionalFormatting sqref="F1">
    <cfRule type="cellIs" dxfId="0" priority="1" operator="equal">
      <formula>"Enter the name of your health service organisation here."</formula>
    </cfRule>
  </conditionalFormatting>
  <hyperlinks>
    <hyperlink ref="B9" location="A1.01" display="A1.01" xr:uid="{E6F89129-D0BA-4743-AFB0-16371C60858F}"/>
    <hyperlink ref="B12" location="A1.02" display="A1.02" xr:uid="{FA16BA6E-F734-4AF3-A984-53A9D2151518}"/>
    <hyperlink ref="B14" location="A1.03" display="A1.03" xr:uid="{06A6A02C-598B-4612-9D1C-127C6D730305}"/>
    <hyperlink ref="B16" location="A1.04" display="A1.04" xr:uid="{C432ACB4-102E-4CCE-BA46-B38790291DBA}"/>
    <hyperlink ref="B18" location="A1.05" display="A1.05" xr:uid="{D9CE4D17-FF14-4FD0-A00B-24076395CBA6}"/>
    <hyperlink ref="B19" location="A1.06" display="A1.06" xr:uid="{89E1D58E-F833-4E5A-87FD-6C90676525F1}"/>
    <hyperlink ref="B21" location="A1.07" display="A1.07" xr:uid="{B7D9FFF5-9093-4FF8-B9F3-AFCDAB39613D}"/>
    <hyperlink ref="B22" location="A1.08" display="A1.08" xr:uid="{AFDD7FC5-0592-4522-A9BB-C414975816D0}"/>
    <hyperlink ref="B24" location="A1.09" display="A1.09" xr:uid="{5CBB5121-269B-42B6-966A-5D6CB2332641}"/>
    <hyperlink ref="B25" location="A1.10" display="A1.10" xr:uid="{00C030DD-4C0A-4057-B07E-E162EA3CFEED}"/>
    <hyperlink ref="B27" location="A1.11" display="A1.11" xr:uid="{5805D39C-B6D7-4C10-A76F-DE18022ED587}"/>
    <hyperlink ref="B28" location="A1.12" display="A1.12" xr:uid="{CA7153DF-6336-47BA-A6AA-175E471184C5}"/>
    <hyperlink ref="B29" location="A1.13" display="A1.13" xr:uid="{D9542736-C46F-4744-AEE6-87152882FE62}"/>
    <hyperlink ref="B30" location="A1.14" display="A1.14" xr:uid="{7F1DE112-E196-4D21-97AF-85C3474350BA}"/>
    <hyperlink ref="B33" location="A1.15" display="A1.15" xr:uid="{0897A79A-4381-41FB-8531-EAC604976F09}"/>
    <hyperlink ref="B34" location="A1.16" display="A1.16" xr:uid="{81C259C0-ADB4-4BC0-8891-F10898CAD2B8}"/>
    <hyperlink ref="B36" location="A1.17" display="A1.17" xr:uid="{DD6C25D2-9404-47CF-9A86-045D4F91867F}"/>
    <hyperlink ref="B38" location="A1.18" display="A1.18" xr:uid="{E35D642B-8C5D-40A6-8D58-EE19FCA9A633}"/>
    <hyperlink ref="B40" location="A1.19" display="A1.19" xr:uid="{F9958DEC-F8D2-44C3-920B-7425476D735C}"/>
    <hyperlink ref="B42" location="A1.20" display="A1.20" xr:uid="{C582CC99-19C0-4127-89F7-A010483BBCBB}"/>
    <hyperlink ref="B44" location="A1.21" display="A1.21" xr:uid="{5469FB73-39FC-409B-8AF4-A9551479AE99}"/>
    <hyperlink ref="B47" location="A1.22" display="A1.22" xr:uid="{3DEAA0FB-6FA3-4A67-A698-C719F9F3FD2B}"/>
    <hyperlink ref="B48" location="A1.23" display="A1.23" xr:uid="{2E69EF84-B37F-4BC9-AE57-0F74CE18F599}"/>
    <hyperlink ref="B49" location="A1.24" display="A1.24" xr:uid="{EFA06C04-C242-4C0B-A7F8-C6B16DBEB83E}"/>
    <hyperlink ref="B50" location="A1.25" display="A1.25" xr:uid="{F07E658B-78B0-4550-A9AF-CFF960805C27}"/>
    <hyperlink ref="B66" location="A2.01" display="A2.01" xr:uid="{A14F0DEA-F66B-4216-9867-4BD4D0D44ABA}"/>
    <hyperlink ref="B69" location="A2.02" display="A2.02" xr:uid="{800C192E-53C0-4E56-8DBF-DF8C626DF293}"/>
    <hyperlink ref="B70" location="A2.03" display="A2.03" xr:uid="{8842E051-5FFC-445C-81E0-54C1BD8FB81A}"/>
    <hyperlink ref="B72" location="A2.04" display="A2.04" xr:uid="{E9823609-B049-470F-A0A7-4D1A43A93D32}"/>
    <hyperlink ref="B73" location="A2.05" display="A2.05" xr:uid="{7A069908-504D-4D83-AA62-6B282C8F4981}"/>
    <hyperlink ref="B76" location="A2.06" display="A2.06" xr:uid="{780C9C66-8958-41DA-8B55-52884281EF5B}"/>
    <hyperlink ref="B78" location="A2.07" display="A2.07" xr:uid="{EE344F8A-F34A-43B5-9ECD-28FF6F8FEA06}"/>
    <hyperlink ref="B81" location="A2.08" display="A2.08" xr:uid="{E4C858E1-5B8A-4AEA-B27D-14B81B92913F}"/>
    <hyperlink ref="B97" location="A3.01" display="A3.01" xr:uid="{C485604B-49D9-4D94-9B8D-598965B71559}"/>
    <hyperlink ref="B99" location="A3.02" display="A3.02" xr:uid="{C0EDC1D0-291F-4545-9EEB-38936652E4EE}"/>
    <hyperlink ref="B101" location="A3.03" display="A3.03" xr:uid="{86A188EC-CE2A-4577-85B2-68A6820B3DEA}"/>
    <hyperlink ref="B104" location="A3.04" display="A3.04" xr:uid="{6EAC6499-25DF-44A1-A04C-43E89C2C512B}"/>
    <hyperlink ref="B106" location="A3.05" display="A3.05" xr:uid="{BC1075F9-7E57-4C19-AA90-35454F03034F}"/>
    <hyperlink ref="B108" location="A3.06" display="A3.06" xr:uid="{6D85508E-E863-4C8B-9EAE-61A40C441FE6}"/>
    <hyperlink ref="B110" location="A3.07" display="A3.07" xr:uid="{0AEAC896-A3D0-4671-87AE-E687FC3189B2}"/>
    <hyperlink ref="B112" location="A3.08" display="A3.08" xr:uid="{F17C0FA3-34E1-4A45-8109-802F2286903B}"/>
    <hyperlink ref="B114" location="A3.09" display="A3.09" xr:uid="{428DC13A-B83C-49FC-8AF6-12DA15F6D109}"/>
    <hyperlink ref="B115" location="A3.10" display="A3.10" xr:uid="{E8E89FA3-0822-431C-AEB4-3F64EBCF838D}"/>
    <hyperlink ref="B117" location="A3.11" display="A3.11" xr:uid="{F98B4E03-568E-4053-93FC-F750A7BB5636}"/>
    <hyperlink ref="B119" location="A3.12" display="A3.12" xr:uid="{B9CA92C7-37C6-4C95-A505-37FE3AB9E078}"/>
    <hyperlink ref="B121" location="A3.13" display="A3.13" xr:uid="{3CBEF60C-3005-4867-AADF-06E9096EB563}"/>
    <hyperlink ref="B123" location="A3.14" display="A3.14" xr:uid="{8B50D1B3-3742-41C6-91E3-677651D95FF5}"/>
    <hyperlink ref="B126" location="A3.15" display="A3.15" xr:uid="{B9569252-ADE4-43CB-9FD6-CD4CFFB6B611}"/>
    <hyperlink ref="B127" location="A3.16" display="A3.16" xr:uid="{26AF770D-5860-429C-BEE1-50F10FD3F074}"/>
    <hyperlink ref="B129" location="A3.17" display="A3.17" xr:uid="{0A27179E-D491-4B7F-ACA3-C1471599D21D}"/>
    <hyperlink ref="B131" location="A3.18" display="A3.18" xr:uid="{5B4E729B-29C7-4C09-B99F-1EA710B63AAC}"/>
    <hyperlink ref="B134" location="A3.19" display="A3.19" xr:uid="{AB54C11A-7B72-4BF7-9524-B800608490BF}"/>
    <hyperlink ref="B136" location="A3.20" display="A3.20" xr:uid="{CD07537A-216C-4971-B3CA-EF5B73F49067}"/>
    <hyperlink ref="B138" location="A3.21" display="A3.21" xr:uid="{EECF9C5A-0445-48E2-B546-5189799DB534}"/>
    <hyperlink ref="B139" location="A3.22" display="A3.22" xr:uid="{46530CC0-B72C-428F-BA11-3AA685833DA8}"/>
    <hyperlink ref="B140" location="A3.23" display="A3.23" xr:uid="{AB989B1E-86EF-4F8F-A13A-A158F31BE1C2}"/>
    <hyperlink ref="B142" location="A3.24" display="A3.24" xr:uid="{1A47E4B6-A3E3-4665-9557-CDE6508CED94}"/>
    <hyperlink ref="B145" location="A3.25" display="A3.25" xr:uid="{A9E11B66-7D8C-4321-B140-9C7CB46FF534}"/>
    <hyperlink ref="B146" location="A3.26" display="A3.26" xr:uid="{549BD112-3935-4B0C-A417-E416BA27478F}"/>
    <hyperlink ref="B148" location="A3.27" display="A3.27" xr:uid="{E5C2C1AE-6ECC-4AAE-925D-78AC0C51B4B6}"/>
    <hyperlink ref="B150" location="A3.28" display="A3.28" xr:uid="{644ABA2F-F6C6-44AF-926D-C10BF326CE6B}"/>
    <hyperlink ref="B152" location="A3.29" display="A3.29" xr:uid="{3984021D-A4EE-4195-A794-3D6093ED497A}"/>
    <hyperlink ref="B153" location="A3.30" display="A3.30" xr:uid="{7E7D261B-6D95-4E3C-8FC7-0ED675C6EEF2}"/>
    <hyperlink ref="B156" location="A3.31" display="A3.31" xr:uid="{45743E97-D4CB-481A-802A-6F3611A3EB2C}"/>
    <hyperlink ref="B158" location="A3.32" display="A3.32" xr:uid="{36521494-5A1D-465D-B3EF-CBB775F59830}"/>
  </hyperlinks>
  <pageMargins left="0.74803149606299213" right="0.74803149606299213" top="0.23622047244094491" bottom="0.23622047244094491" header="0.31496062992125984" footer="0.31496062992125984"/>
  <pageSetup paperSize="9" scale="66" orientation="portrait" r:id="rId1"/>
  <headerFooter>
    <oddFooter>&amp;R&amp;D | &amp;T</oddFooter>
  </headerFooter>
  <rowBreaks count="2" manualBreakCount="2">
    <brk id="57" max="16383" man="1"/>
    <brk id="88" max="16383" man="1"/>
  </rowBreaks>
  <colBreaks count="1" manualBreakCount="1">
    <brk id="1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AFC52-58B9-4F46-AEA7-5D7FC2A7220F}">
  <sheetPr>
    <tabColor rgb="FF0065A4"/>
    <pageSetUpPr fitToPage="1"/>
  </sheetPr>
  <dimension ref="A1:M47"/>
  <sheetViews>
    <sheetView showGridLines="0" workbookViewId="0">
      <pane xSplit="2" ySplit="3" topLeftCell="C4" activePane="bottomRight" state="frozen"/>
      <selection pane="topRight" activeCell="C1" sqref="C1"/>
      <selection pane="bottomLeft" activeCell="A4" sqref="A4"/>
      <selection pane="bottomRight" activeCell="C4" sqref="C4"/>
    </sheetView>
  </sheetViews>
  <sheetFormatPr defaultColWidth="0" defaultRowHeight="12.75"/>
  <cols>
    <col min="1" max="1" width="6.7109375" customWidth="1"/>
    <col min="2" max="3" width="40.7109375" customWidth="1"/>
    <col min="4" max="4" width="12.140625" customWidth="1"/>
    <col min="5" max="5" width="18.7109375" customWidth="1"/>
    <col min="6" max="6" width="12.85546875" customWidth="1"/>
    <col min="7" max="7" width="80.7109375" customWidth="1"/>
    <col min="8" max="8" width="17.7109375" customWidth="1"/>
    <col min="9" max="9" width="12.28515625" customWidth="1"/>
    <col min="10" max="10" width="11.85546875" customWidth="1"/>
    <col min="11" max="11" width="9.7109375" customWidth="1"/>
    <col min="12" max="12" width="1.7109375" customWidth="1"/>
    <col min="13" max="13" width="0" hidden="1" customWidth="1"/>
    <col min="14" max="16384" width="9.140625" hidden="1"/>
  </cols>
  <sheetData>
    <row r="1" spans="1:12" ht="15" customHeight="1">
      <c r="A1" s="1" t="s">
        <v>0</v>
      </c>
    </row>
    <row r="2" spans="1:12" ht="42" customHeight="1">
      <c r="B2" s="3" t="s">
        <v>68</v>
      </c>
    </row>
    <row r="3" spans="1:12" ht="25.5">
      <c r="A3" s="5" t="s">
        <v>1</v>
      </c>
      <c r="B3" s="6" t="s">
        <v>592</v>
      </c>
      <c r="C3" s="17" t="s">
        <v>529</v>
      </c>
      <c r="D3" s="17" t="s">
        <v>3</v>
      </c>
      <c r="E3" s="17" t="s">
        <v>4</v>
      </c>
      <c r="F3" s="28" t="s">
        <v>5</v>
      </c>
      <c r="G3" s="17" t="s">
        <v>6</v>
      </c>
      <c r="H3" s="17" t="s">
        <v>7</v>
      </c>
      <c r="I3" s="28" t="s">
        <v>8</v>
      </c>
      <c r="J3" s="17" t="s">
        <v>9</v>
      </c>
      <c r="K3" s="7" t="s">
        <v>10</v>
      </c>
      <c r="L3" s="4"/>
    </row>
    <row r="4" spans="1:12" ht="20.100000000000001" customHeight="1">
      <c r="A4" s="11" t="s">
        <v>11</v>
      </c>
      <c r="B4" s="12"/>
      <c r="C4" s="21"/>
      <c r="D4" s="18"/>
      <c r="E4" s="18"/>
      <c r="F4" s="29"/>
      <c r="G4" s="18"/>
      <c r="H4" s="18"/>
      <c r="I4" s="29"/>
      <c r="J4" s="18"/>
      <c r="K4" s="13"/>
    </row>
    <row r="5" spans="1:12" ht="20.100000000000001" customHeight="1">
      <c r="A5" s="14" t="s">
        <v>11</v>
      </c>
      <c r="B5" s="15"/>
      <c r="C5" s="22"/>
      <c r="D5" s="19"/>
      <c r="E5" s="19"/>
      <c r="F5" s="30"/>
      <c r="G5" s="19"/>
      <c r="H5" s="19"/>
      <c r="I5" s="30"/>
      <c r="J5" s="19"/>
      <c r="K5" s="16"/>
    </row>
    <row r="6" spans="1:12" ht="293.25">
      <c r="A6" s="8">
        <v>1.01</v>
      </c>
      <c r="B6" s="9" t="s">
        <v>12</v>
      </c>
      <c r="C6" s="150" t="s">
        <v>530</v>
      </c>
      <c r="D6" s="74" t="s">
        <v>148</v>
      </c>
      <c r="E6" s="27"/>
      <c r="F6" s="31" t="str">
        <f>IF(R1.01="Met",100,IF(R1.01="Mostly met with some exceptions",80,IF(R1.01="Partially met",50,IF(R1.01="Substantially not met",20,IF(R1.01="Not applicable","n/a","")))))</f>
        <v/>
      </c>
      <c r="G6" s="23"/>
      <c r="H6" s="23"/>
      <c r="I6" s="32"/>
      <c r="J6" s="20"/>
      <c r="K6" s="75" t="s">
        <v>173</v>
      </c>
    </row>
    <row r="7" spans="1:12" ht="20.100000000000001" customHeight="1">
      <c r="A7" s="11" t="s">
        <v>13</v>
      </c>
      <c r="B7" s="12"/>
      <c r="C7" s="21"/>
      <c r="D7" s="18"/>
      <c r="E7" s="18"/>
      <c r="F7" s="29"/>
      <c r="G7" s="18"/>
      <c r="H7" s="18"/>
      <c r="I7" s="29"/>
      <c r="J7" s="18"/>
      <c r="K7" s="13"/>
    </row>
    <row r="8" spans="1:12" ht="20.100000000000001" customHeight="1">
      <c r="A8" s="14" t="s">
        <v>14</v>
      </c>
      <c r="B8" s="15"/>
      <c r="C8" s="22"/>
      <c r="D8" s="19"/>
      <c r="E8" s="19"/>
      <c r="F8" s="30"/>
      <c r="G8" s="19"/>
      <c r="H8" s="19"/>
      <c r="I8" s="30"/>
      <c r="J8" s="19"/>
      <c r="K8" s="16"/>
    </row>
    <row r="9" spans="1:12" ht="153">
      <c r="A9" s="8">
        <v>1.02</v>
      </c>
      <c r="B9" s="9" t="s">
        <v>15</v>
      </c>
      <c r="C9" s="150" t="s">
        <v>531</v>
      </c>
      <c r="D9" s="74" t="s">
        <v>149</v>
      </c>
      <c r="E9" s="27"/>
      <c r="F9" s="31" t="str">
        <f>IF(R1.02="Met",100,IF(R1.02="Mostly met with some exceptions",80,IF(R1.02="Partially met",50,IF(R1.02="Substantially not met",20,IF(R1.02="Not applicable","n/a","")))))</f>
        <v/>
      </c>
      <c r="G9" s="23"/>
      <c r="H9" s="23"/>
      <c r="I9" s="32"/>
      <c r="J9" s="20"/>
      <c r="K9" s="75" t="s">
        <v>174</v>
      </c>
    </row>
    <row r="10" spans="1:12" ht="20.100000000000001" customHeight="1">
      <c r="A10" s="14" t="s">
        <v>17</v>
      </c>
      <c r="B10" s="15"/>
      <c r="C10" s="22"/>
      <c r="D10" s="19"/>
      <c r="E10" s="19"/>
      <c r="F10" s="30"/>
      <c r="G10" s="19"/>
      <c r="H10" s="19"/>
      <c r="I10" s="30"/>
      <c r="J10" s="19"/>
      <c r="K10" s="16"/>
    </row>
    <row r="11" spans="1:12" ht="267.75">
      <c r="A11" s="8">
        <v>1.03</v>
      </c>
      <c r="B11" s="9" t="s">
        <v>16</v>
      </c>
      <c r="C11" s="151" t="s">
        <v>532</v>
      </c>
      <c r="D11" s="74" t="s">
        <v>150</v>
      </c>
      <c r="E11" s="27"/>
      <c r="F11" s="31" t="str">
        <f>IF(R1.03="Met",100,IF(R1.03="Mostly met with some exceptions",80,IF(R1.03="Partially met",50,IF(R1.03="Substantially not met",20,IF(R1.03="Not applicable","n/a","")))))</f>
        <v/>
      </c>
      <c r="G11" s="23"/>
      <c r="H11" s="23"/>
      <c r="I11" s="32"/>
      <c r="J11" s="20"/>
      <c r="K11" s="75" t="s">
        <v>175</v>
      </c>
    </row>
    <row r="12" spans="1:12" ht="20.100000000000001" customHeight="1">
      <c r="A12" s="14" t="s">
        <v>18</v>
      </c>
      <c r="B12" s="15"/>
      <c r="C12" s="22"/>
      <c r="D12" s="19"/>
      <c r="E12" s="19"/>
      <c r="F12" s="30"/>
      <c r="G12" s="19"/>
      <c r="H12" s="19"/>
      <c r="I12" s="30"/>
      <c r="J12" s="19"/>
      <c r="K12" s="16"/>
    </row>
    <row r="13" spans="1:12" ht="165.75">
      <c r="A13" s="8">
        <v>1.04</v>
      </c>
      <c r="B13" s="9" t="s">
        <v>19</v>
      </c>
      <c r="C13" s="150" t="s">
        <v>533</v>
      </c>
      <c r="D13" s="74" t="s">
        <v>151</v>
      </c>
      <c r="E13" s="27"/>
      <c r="F13" s="31" t="str">
        <f>IF(R1.04="Met",100,IF(R1.04="Mostly met with some exceptions",80,IF(R1.04="Partially met",50,IF(R1.04="Substantially not met",20,IF(R1.04="Not applicable","n/a","")))))</f>
        <v/>
      </c>
      <c r="G13" s="23"/>
      <c r="H13" s="23"/>
      <c r="I13" s="32"/>
      <c r="J13" s="20"/>
      <c r="K13" s="75" t="s">
        <v>176</v>
      </c>
    </row>
    <row r="14" spans="1:12" ht="20.100000000000001" customHeight="1">
      <c r="A14" s="14" t="s">
        <v>20</v>
      </c>
      <c r="B14" s="15"/>
      <c r="C14" s="22"/>
      <c r="D14" s="19"/>
      <c r="E14" s="19"/>
      <c r="F14" s="30"/>
      <c r="G14" s="19"/>
      <c r="H14" s="19"/>
      <c r="I14" s="30"/>
      <c r="J14" s="19"/>
      <c r="K14" s="16"/>
    </row>
    <row r="15" spans="1:12" ht="267.75">
      <c r="A15" s="8">
        <v>1.05</v>
      </c>
      <c r="B15" s="9" t="s">
        <v>21</v>
      </c>
      <c r="C15" s="150" t="s">
        <v>534</v>
      </c>
      <c r="D15" s="74" t="s">
        <v>152</v>
      </c>
      <c r="E15" s="27"/>
      <c r="F15" s="31" t="str">
        <f>IF(R1.05="Met",100,IF(R1.05="Mostly met with some exceptions",80,IF(R1.05="Partially met",50,IF(R1.05="Substantially not met",20,IF(R1.05="Not applicable","n/a","")))))</f>
        <v/>
      </c>
      <c r="G15" s="23"/>
      <c r="H15" s="23"/>
      <c r="I15" s="32"/>
      <c r="J15" s="20"/>
      <c r="K15" s="75" t="s">
        <v>177</v>
      </c>
    </row>
    <row r="16" spans="1:12" ht="89.25">
      <c r="A16" s="8">
        <v>1.06</v>
      </c>
      <c r="B16" s="9" t="s">
        <v>22</v>
      </c>
      <c r="C16" s="150" t="s">
        <v>535</v>
      </c>
      <c r="D16" s="74" t="s">
        <v>153</v>
      </c>
      <c r="E16" s="27"/>
      <c r="F16" s="31" t="str">
        <f>IF(R1.06="Met",100,IF(R1.06="Mostly met with some exceptions",80,IF(R1.06="Partially met",50,IF(R1.06="Substantially not met",20,IF(R1.06="Not applicable","n/a","")))))</f>
        <v/>
      </c>
      <c r="G16" s="23"/>
      <c r="H16" s="23"/>
      <c r="I16" s="32"/>
      <c r="J16" s="20"/>
      <c r="K16" s="75" t="s">
        <v>178</v>
      </c>
    </row>
    <row r="17" spans="1:11" ht="20.100000000000001" customHeight="1">
      <c r="A17" s="14" t="s">
        <v>23</v>
      </c>
      <c r="B17" s="15"/>
      <c r="C17" s="22"/>
      <c r="D17" s="19"/>
      <c r="E17" s="19"/>
      <c r="F17" s="30"/>
      <c r="G17" s="19"/>
      <c r="H17" s="19"/>
      <c r="I17" s="30"/>
      <c r="J17" s="19"/>
      <c r="K17" s="16"/>
    </row>
    <row r="18" spans="1:11" ht="114.75">
      <c r="A18" s="8">
        <v>1.07</v>
      </c>
      <c r="B18" s="9" t="s">
        <v>24</v>
      </c>
      <c r="C18" s="150" t="s">
        <v>536</v>
      </c>
      <c r="D18" s="74" t="s">
        <v>154</v>
      </c>
      <c r="E18" s="27"/>
      <c r="F18" s="31" t="str">
        <f>IF(R1.07="Met",100,IF(R1.07="Mostly met with some exceptions",80,IF(R1.07="Partially met",50,IF(R1.07="Substantially not met",20,IF(R1.07="Not applicable","n/a","")))))</f>
        <v/>
      </c>
      <c r="G18" s="23"/>
      <c r="H18" s="23"/>
      <c r="I18" s="32"/>
      <c r="J18" s="20"/>
      <c r="K18" s="75" t="s">
        <v>179</v>
      </c>
    </row>
    <row r="19" spans="1:11" ht="267.75">
      <c r="A19" s="8">
        <v>1.08</v>
      </c>
      <c r="B19" s="9" t="s">
        <v>25</v>
      </c>
      <c r="C19" s="150" t="s">
        <v>537</v>
      </c>
      <c r="D19" s="74" t="s">
        <v>155</v>
      </c>
      <c r="E19" s="27"/>
      <c r="F19" s="31" t="str">
        <f>IF(R1.08="Met",100,IF(R1.08="Mostly met with some exceptions",80,IF(R1.08="Partially met",50,IF(R1.08="Substantially not met",20,IF(R1.08="Not applicable","n/a","")))))</f>
        <v/>
      </c>
      <c r="G19" s="23"/>
      <c r="H19" s="23"/>
      <c r="I19" s="32"/>
      <c r="J19" s="20"/>
      <c r="K19" s="75" t="s">
        <v>180</v>
      </c>
    </row>
    <row r="20" spans="1:11" ht="20.100000000000001" customHeight="1">
      <c r="A20" s="14" t="s">
        <v>26</v>
      </c>
      <c r="B20" s="15"/>
      <c r="C20" s="22"/>
      <c r="D20" s="19"/>
      <c r="E20" s="19"/>
      <c r="F20" s="30"/>
      <c r="G20" s="19"/>
      <c r="H20" s="19"/>
      <c r="I20" s="30"/>
      <c r="J20" s="19"/>
      <c r="K20" s="16"/>
    </row>
    <row r="21" spans="1:11" ht="102">
      <c r="A21" s="8">
        <v>1.0900000000000001</v>
      </c>
      <c r="B21" s="9" t="s">
        <v>27</v>
      </c>
      <c r="C21" s="151" t="s">
        <v>538</v>
      </c>
      <c r="D21" s="74" t="s">
        <v>156</v>
      </c>
      <c r="E21" s="27"/>
      <c r="F21" s="31" t="str">
        <f>IF(R1.09="Met",100,IF(R1.09="Mostly met with some exceptions",80,IF(R1.09="Partially met",50,IF(R1.09="Substantially not met",20,IF(R1.09="Not applicable","n/a","")))))</f>
        <v/>
      </c>
      <c r="G21" s="23"/>
      <c r="H21" s="23"/>
      <c r="I21" s="32"/>
      <c r="J21" s="20"/>
      <c r="K21" s="75" t="s">
        <v>181</v>
      </c>
    </row>
    <row r="22" spans="1:11" ht="89.25">
      <c r="A22" s="10">
        <v>1.1000000000000001</v>
      </c>
      <c r="B22" s="9" t="s">
        <v>28</v>
      </c>
      <c r="C22" s="151" t="s">
        <v>539</v>
      </c>
      <c r="D22" s="74" t="s">
        <v>157</v>
      </c>
      <c r="E22" s="27"/>
      <c r="F22" s="31" t="str">
        <f>IF(R1.10="Met",100,IF(R1.10="Mostly met with some exceptions",80,IF(R1.10="Partially met",50,IF(R1.10="Substantially not met",20,IF(R1.10="Not applicable","n/a","")))))</f>
        <v/>
      </c>
      <c r="G22" s="23"/>
      <c r="H22" s="23"/>
      <c r="I22" s="32"/>
      <c r="J22" s="20"/>
      <c r="K22" s="75" t="s">
        <v>182</v>
      </c>
    </row>
    <row r="23" spans="1:11" ht="20.100000000000001" customHeight="1">
      <c r="A23" s="14" t="s">
        <v>29</v>
      </c>
      <c r="B23" s="15"/>
      <c r="C23" s="22"/>
      <c r="D23" s="19"/>
      <c r="E23" s="19"/>
      <c r="F23" s="30"/>
      <c r="G23" s="19"/>
      <c r="H23" s="19"/>
      <c r="I23" s="30"/>
      <c r="J23" s="19"/>
      <c r="K23" s="16"/>
    </row>
    <row r="24" spans="1:11" ht="153">
      <c r="A24" s="8">
        <v>1.1100000000000001</v>
      </c>
      <c r="B24" s="9" t="s">
        <v>30</v>
      </c>
      <c r="C24" s="150" t="s">
        <v>540</v>
      </c>
      <c r="D24" s="74" t="s">
        <v>158</v>
      </c>
      <c r="E24" s="27"/>
      <c r="F24" s="31" t="str">
        <f>IF(R1.11="Met",100,IF(R1.11="Mostly met with some exceptions",80,IF(R1.11="Partially met",50,IF(R1.11="Substantially not met",20,IF(R1.11="Not applicable","n/a","")))))</f>
        <v/>
      </c>
      <c r="G24" s="23"/>
      <c r="H24" s="23"/>
      <c r="I24" s="32"/>
      <c r="J24" s="20"/>
      <c r="K24" s="75" t="s">
        <v>183</v>
      </c>
    </row>
    <row r="25" spans="1:11" ht="89.25">
      <c r="A25" s="8">
        <v>1.1200000000000001</v>
      </c>
      <c r="B25" s="9" t="s">
        <v>31</v>
      </c>
      <c r="C25" s="22" t="s">
        <v>541</v>
      </c>
      <c r="D25" s="74" t="s">
        <v>159</v>
      </c>
      <c r="E25" s="27"/>
      <c r="F25" s="31" t="str">
        <f>IF(R1.12="Met",100,IF(R1.12="Mostly met with some exceptions",80,IF(R1.12="Partially met",50,IF(R1.12="Substantially not met",20,IF(R1.12="Not applicable","n/a","")))))</f>
        <v/>
      </c>
      <c r="G25" s="23"/>
      <c r="H25" s="23"/>
      <c r="I25" s="32"/>
      <c r="J25" s="20"/>
      <c r="K25" s="75" t="s">
        <v>184</v>
      </c>
    </row>
    <row r="26" spans="1:11" ht="114.75">
      <c r="A26" s="8">
        <v>1.1299999999999999</v>
      </c>
      <c r="B26" s="9" t="s">
        <v>32</v>
      </c>
      <c r="C26" s="150" t="s">
        <v>542</v>
      </c>
      <c r="D26" s="74" t="s">
        <v>160</v>
      </c>
      <c r="E26" s="27"/>
      <c r="F26" s="31" t="str">
        <f>IF(R1.13="Met",100,IF(R1.13="Mostly met with some exceptions",80,IF(R1.13="Partially met",50,IF(R1.13="Substantially not met",20,IF(R1.13="Not applicable","n/a","")))))</f>
        <v/>
      </c>
      <c r="G26" s="23"/>
      <c r="H26" s="23"/>
      <c r="I26" s="32"/>
      <c r="J26" s="20"/>
      <c r="K26" s="75" t="s">
        <v>185</v>
      </c>
    </row>
    <row r="27" spans="1:11" ht="114.75">
      <c r="A27" s="8">
        <v>1.1399999999999999</v>
      </c>
      <c r="B27" s="9" t="s">
        <v>33</v>
      </c>
      <c r="C27" s="150" t="s">
        <v>543</v>
      </c>
      <c r="D27" s="74" t="s">
        <v>161</v>
      </c>
      <c r="E27" s="27"/>
      <c r="F27" s="31" t="str">
        <f>IF(R1.14="Met",100,IF(R1.14="Mostly met with some exceptions",80,IF(R1.14="Partially met",50,IF(R1.14="Substantially not met",20,IF(R1.14="Not applicable","n/a","")))))</f>
        <v/>
      </c>
      <c r="G27" s="23"/>
      <c r="H27" s="23"/>
      <c r="I27" s="32"/>
      <c r="J27" s="20"/>
      <c r="K27" s="75" t="s">
        <v>186</v>
      </c>
    </row>
    <row r="28" spans="1:11" ht="20.100000000000001" customHeight="1">
      <c r="A28" s="11" t="s">
        <v>34</v>
      </c>
      <c r="B28" s="12"/>
      <c r="C28" s="21"/>
      <c r="D28" s="18"/>
      <c r="E28" s="18"/>
      <c r="F28" s="29"/>
      <c r="G28" s="18"/>
      <c r="H28" s="18"/>
      <c r="I28" s="29"/>
      <c r="J28" s="18"/>
      <c r="K28" s="13"/>
    </row>
    <row r="29" spans="1:11" ht="20.100000000000001" customHeight="1">
      <c r="A29" s="14" t="s">
        <v>35</v>
      </c>
      <c r="B29" s="15"/>
      <c r="C29" s="22"/>
      <c r="D29" s="19"/>
      <c r="E29" s="19"/>
      <c r="F29" s="30"/>
      <c r="G29" s="19"/>
      <c r="H29" s="19"/>
      <c r="I29" s="30"/>
      <c r="J29" s="19"/>
      <c r="K29" s="65"/>
    </row>
    <row r="30" spans="1:11" ht="255">
      <c r="A30" s="8">
        <v>1.1499999999999999</v>
      </c>
      <c r="B30" s="9" t="s">
        <v>36</v>
      </c>
      <c r="C30" s="151" t="s">
        <v>544</v>
      </c>
      <c r="D30" s="74" t="s">
        <v>162</v>
      </c>
      <c r="E30" s="27"/>
      <c r="F30" s="31" t="str">
        <f>IF(R1.15="Met",100,IF(R1.15="Mostly met with some exceptions",80,IF(R1.15="Partially met",50,IF(R1.15="Substantially not met",20,IF(R1.15="Not applicable","n/a","")))))</f>
        <v/>
      </c>
      <c r="G30" s="23"/>
      <c r="H30" s="23"/>
      <c r="I30" s="32"/>
      <c r="J30" s="20"/>
      <c r="K30" s="75" t="s">
        <v>187</v>
      </c>
    </row>
    <row r="31" spans="1:11" ht="89.25">
      <c r="A31" s="8">
        <v>1.1599999999999999</v>
      </c>
      <c r="B31" s="9" t="s">
        <v>37</v>
      </c>
      <c r="C31" s="150" t="s">
        <v>545</v>
      </c>
      <c r="D31" s="74" t="s">
        <v>163</v>
      </c>
      <c r="E31" s="27"/>
      <c r="F31" s="31" t="str">
        <f>IF(R1.16="Met",100,IF(R1.16="Mostly met with some exceptions",80,IF(R1.16="Partially met",50,IF(R1.16="Substantially not met",20,IF(R1.16="Not applicable","n/a","")))))</f>
        <v/>
      </c>
      <c r="G31" s="23"/>
      <c r="H31" s="23"/>
      <c r="I31" s="32"/>
      <c r="J31" s="20"/>
      <c r="K31" s="75" t="s">
        <v>188</v>
      </c>
    </row>
    <row r="32" spans="1:11" ht="20.100000000000001" customHeight="1">
      <c r="A32" s="14" t="s">
        <v>38</v>
      </c>
      <c r="B32" s="15"/>
      <c r="C32" s="22"/>
      <c r="D32" s="19"/>
      <c r="E32" s="19"/>
      <c r="F32" s="30"/>
      <c r="G32" s="19"/>
      <c r="H32" s="19"/>
      <c r="I32" s="30"/>
      <c r="J32" s="19"/>
      <c r="K32" s="16"/>
    </row>
    <row r="33" spans="1:11" ht="102">
      <c r="A33" s="8">
        <v>1.17</v>
      </c>
      <c r="B33" s="9" t="s">
        <v>39</v>
      </c>
      <c r="C33" s="150" t="s">
        <v>546</v>
      </c>
      <c r="D33" s="74" t="s">
        <v>164</v>
      </c>
      <c r="E33" s="27"/>
      <c r="F33" s="31" t="str">
        <f>IF(R1.17="Met",100,IF(R1.17="Mostly met with some exceptions",80,IF(R1.17="Partially met",50,IF(R1.17="Substantially not met",20,IF(R1.17="Not applicable","n/a","")))))</f>
        <v/>
      </c>
      <c r="G33" s="23"/>
      <c r="H33" s="23"/>
      <c r="I33" s="32"/>
      <c r="J33" s="20"/>
      <c r="K33" s="75" t="s">
        <v>189</v>
      </c>
    </row>
    <row r="34" spans="1:11" ht="20.100000000000001" customHeight="1">
      <c r="A34" s="14" t="s">
        <v>40</v>
      </c>
      <c r="B34" s="15"/>
      <c r="C34" s="22"/>
      <c r="D34" s="19"/>
      <c r="E34" s="19"/>
      <c r="F34" s="30"/>
      <c r="G34" s="19"/>
      <c r="H34" s="19"/>
      <c r="I34" s="30"/>
      <c r="J34" s="19"/>
      <c r="K34" s="16"/>
    </row>
    <row r="35" spans="1:11" ht="140.25">
      <c r="A35" s="8">
        <v>1.18</v>
      </c>
      <c r="B35" s="9" t="s">
        <v>41</v>
      </c>
      <c r="C35" s="150" t="s">
        <v>547</v>
      </c>
      <c r="D35" s="74" t="s">
        <v>165</v>
      </c>
      <c r="E35" s="27"/>
      <c r="F35" s="31" t="str">
        <f>IF(R1.18="Met",100,IF(R1.18="Mostly met with some exceptions",80,IF(R1.18="Partially met",50,IF(R1.18="Substantially not met",20,IF(R1.18="Not applicable","n/a","")))))</f>
        <v/>
      </c>
      <c r="G35" s="23"/>
      <c r="H35" s="23"/>
      <c r="I35" s="32"/>
      <c r="J35" s="20"/>
      <c r="K35" s="75" t="s">
        <v>190</v>
      </c>
    </row>
    <row r="36" spans="1:11" ht="20.100000000000001" customHeight="1">
      <c r="A36" s="14" t="s">
        <v>42</v>
      </c>
      <c r="B36" s="15"/>
      <c r="C36" s="22"/>
      <c r="D36" s="19"/>
      <c r="E36" s="19"/>
      <c r="F36" s="30"/>
      <c r="G36" s="19"/>
      <c r="H36" s="19"/>
      <c r="I36" s="30"/>
      <c r="J36" s="19"/>
      <c r="K36" s="16"/>
    </row>
    <row r="37" spans="1:11" ht="178.5">
      <c r="A37" s="8">
        <v>1.19</v>
      </c>
      <c r="B37" s="9" t="s">
        <v>43</v>
      </c>
      <c r="C37" s="150" t="s">
        <v>548</v>
      </c>
      <c r="D37" s="74" t="s">
        <v>166</v>
      </c>
      <c r="E37" s="27"/>
      <c r="F37" s="31" t="str">
        <f>IF(R1.19="Met",100,IF(R1.19="Mostly met with some exceptions",80,IF(R1.19="Partially met",50,IF(R1.19="Substantially not met",20,IF(R1.19="Not applicable","n/a","")))))</f>
        <v/>
      </c>
      <c r="G37" s="23"/>
      <c r="H37" s="23"/>
      <c r="I37" s="32"/>
      <c r="J37" s="20"/>
      <c r="K37" s="75" t="s">
        <v>191</v>
      </c>
    </row>
    <row r="38" spans="1:11" ht="20.100000000000001" customHeight="1">
      <c r="A38" s="14" t="s">
        <v>44</v>
      </c>
      <c r="B38" s="15"/>
      <c r="C38" s="22"/>
      <c r="D38" s="19"/>
      <c r="E38" s="19"/>
      <c r="F38" s="30"/>
      <c r="G38" s="19"/>
      <c r="H38" s="19"/>
      <c r="I38" s="30"/>
      <c r="J38" s="19"/>
      <c r="K38" s="16"/>
    </row>
    <row r="39" spans="1:11" ht="178.5">
      <c r="A39" s="10">
        <v>1.2</v>
      </c>
      <c r="B39" s="9" t="s">
        <v>45</v>
      </c>
      <c r="C39" s="150" t="s">
        <v>549</v>
      </c>
      <c r="D39" s="74" t="s">
        <v>167</v>
      </c>
      <c r="E39" s="27"/>
      <c r="F39" s="31" t="str">
        <f>IF(R1.20="Met",100,IF(R1.20="Mostly met with some exceptions",80,IF(R1.20="Partially met",50,IF(R1.20="Substantially not met",20,IF(R1.20="Not applicable","n/a","")))))</f>
        <v/>
      </c>
      <c r="G39" s="23"/>
      <c r="H39" s="23"/>
      <c r="I39" s="32"/>
      <c r="J39" s="20"/>
      <c r="K39" s="75" t="s">
        <v>192</v>
      </c>
    </row>
    <row r="40" spans="1:11" ht="20.100000000000001" customHeight="1">
      <c r="A40" s="14" t="s">
        <v>46</v>
      </c>
      <c r="B40" s="15"/>
      <c r="C40" s="22"/>
      <c r="D40" s="19"/>
      <c r="E40" s="19"/>
      <c r="F40" s="30"/>
      <c r="G40" s="19"/>
      <c r="H40" s="19"/>
      <c r="I40" s="30"/>
      <c r="J40" s="19"/>
      <c r="K40" s="16"/>
    </row>
    <row r="41" spans="1:11" ht="216.75">
      <c r="A41" s="10">
        <v>1.21</v>
      </c>
      <c r="B41" s="9" t="s">
        <v>47</v>
      </c>
      <c r="C41" s="150" t="s">
        <v>550</v>
      </c>
      <c r="D41" s="74" t="s">
        <v>168</v>
      </c>
      <c r="E41" s="27"/>
      <c r="F41" s="31" t="str">
        <f>IF(R1.21="Met",100,IF(R1.21="Mostly met with some exceptions",80,IF(R1.21="Partially met",50,IF(R1.21="Substantially not met",20,IF(R1.21="Not applicable","n/a","")))))</f>
        <v/>
      </c>
      <c r="G41" s="23"/>
      <c r="H41" s="23"/>
      <c r="I41" s="32"/>
      <c r="J41" s="20"/>
      <c r="K41" s="75" t="s">
        <v>193</v>
      </c>
    </row>
    <row r="42" spans="1:11" ht="20.100000000000001" customHeight="1">
      <c r="A42" s="11" t="s">
        <v>48</v>
      </c>
      <c r="B42" s="12"/>
      <c r="C42" s="21"/>
      <c r="D42" s="18"/>
      <c r="E42" s="18"/>
      <c r="F42" s="29"/>
      <c r="G42" s="18"/>
      <c r="H42" s="18"/>
      <c r="I42" s="29"/>
      <c r="J42" s="18"/>
      <c r="K42" s="13"/>
    </row>
    <row r="43" spans="1:11" ht="20.100000000000001" customHeight="1">
      <c r="A43" s="14" t="s">
        <v>49</v>
      </c>
      <c r="B43" s="15"/>
      <c r="C43" s="22"/>
      <c r="D43" s="19"/>
      <c r="E43" s="19"/>
      <c r="F43" s="30"/>
      <c r="G43" s="19"/>
      <c r="H43" s="19"/>
      <c r="I43" s="30"/>
      <c r="J43" s="19"/>
      <c r="K43" s="16"/>
    </row>
    <row r="44" spans="1:11" ht="127.5">
      <c r="A44" s="10">
        <v>1.22</v>
      </c>
      <c r="B44" s="9" t="s">
        <v>50</v>
      </c>
      <c r="C44" s="150" t="s">
        <v>551</v>
      </c>
      <c r="D44" s="74" t="s">
        <v>169</v>
      </c>
      <c r="E44" s="27"/>
      <c r="F44" s="31" t="str">
        <f>IF(R1.22="Met",100,IF(R1.22="Mostly met with some exceptions",80,IF(R1.22="Partially met",50,IF(R1.22="Substantially not met",20,IF(R1.22="Not applicable","n/a","")))))</f>
        <v/>
      </c>
      <c r="G44" s="23"/>
      <c r="H44" s="23"/>
      <c r="I44" s="32"/>
      <c r="J44" s="20"/>
      <c r="K44" s="75" t="s">
        <v>194</v>
      </c>
    </row>
    <row r="45" spans="1:11" ht="89.25">
      <c r="A45" s="10">
        <v>1.23</v>
      </c>
      <c r="B45" s="9" t="s">
        <v>51</v>
      </c>
      <c r="C45" s="150" t="s">
        <v>552</v>
      </c>
      <c r="D45" s="74" t="s">
        <v>170</v>
      </c>
      <c r="E45" s="27"/>
      <c r="F45" s="31" t="str">
        <f>IF(R1.23="Met",100,IF(R1.23="Mostly met with some exceptions",80,IF(R1.23="Partially met",50,IF(R1.23="Substantially not met",20,IF(R1.23="Not applicable","n/a","")))))</f>
        <v/>
      </c>
      <c r="G45" s="23"/>
      <c r="H45" s="23"/>
      <c r="I45" s="32"/>
      <c r="J45" s="20"/>
      <c r="K45" s="75" t="s">
        <v>195</v>
      </c>
    </row>
    <row r="46" spans="1:11" ht="89.25">
      <c r="A46" s="10">
        <v>1.24</v>
      </c>
      <c r="B46" s="9" t="s">
        <v>52</v>
      </c>
      <c r="C46" s="149" t="s">
        <v>541</v>
      </c>
      <c r="D46" s="74" t="s">
        <v>171</v>
      </c>
      <c r="E46" s="27"/>
      <c r="F46" s="31" t="str">
        <f>IF(R1.24="Met",100,IF(R1.24="Mostly met with some exceptions",80,IF(R1.24="Partially met",50,IF(R1.24="Substantially not met",20,IF(R1.24="Not applicable","n/a","")))))</f>
        <v/>
      </c>
      <c r="G46" s="23"/>
      <c r="H46" s="23"/>
      <c r="I46" s="32"/>
      <c r="J46" s="20"/>
      <c r="K46" s="75" t="s">
        <v>196</v>
      </c>
    </row>
    <row r="47" spans="1:11" ht="89.25">
      <c r="A47" s="10">
        <v>1.25</v>
      </c>
      <c r="B47" s="9" t="s">
        <v>53</v>
      </c>
      <c r="C47" s="150" t="s">
        <v>553</v>
      </c>
      <c r="D47" s="74" t="s">
        <v>172</v>
      </c>
      <c r="E47" s="27"/>
      <c r="F47" s="31" t="str">
        <f>IF(R1.25="Met",100,IF(R1.25="Mostly met with some exceptions",80,IF(R1.25="Partially met",50,IF(R1.25="Substantially not met",20,IF(R1.25="Not applicable","n/a","")))))</f>
        <v/>
      </c>
      <c r="G47" s="23"/>
      <c r="H47" s="23"/>
      <c r="I47" s="32"/>
      <c r="J47" s="20"/>
      <c r="K47" s="75" t="s">
        <v>197</v>
      </c>
    </row>
  </sheetData>
  <autoFilter ref="A3:K47" xr:uid="{38FE857E-763C-4540-8531-756E791AAE85}"/>
  <dataValidations count="3">
    <dataValidation type="list" allowBlank="1" showInputMessage="1" showErrorMessage="1" prompt="Select one of the following:_x000a_Met (100%)_x000a_Mostly met with some exceptions (80%)_x000a_Partially met (50%)_x000a_Substantially not met (20%)" sqref="E44:E47 E41 E9 E11 E13 E15:E16 E18:E19 E21:E22 E39 E30:E31 E33 E35 E37 E24:E25 E6" xr:uid="{66370B7F-2D14-44B5-A816-FC4FE0EA6DE9}">
      <formula1>"Met, Mostly met with some exceptions, Partially met, Substantially not met"</formula1>
    </dataValidation>
    <dataValidation type="list" allowBlank="1" showInputMessage="1" showErrorMessage="1" sqref="J6 J41 J9 J11 J13 J15:J16 J18:J19 J21:J22 J24:J27 J30:J31 J33 J35 J37 J39 J44:J47" xr:uid="{C9788BC8-94C6-4A74-904B-EEF0DE285542}">
      <formula1>"High, Medium, Low"</formula1>
    </dataValidation>
    <dataValidation type="list" allowBlank="1" showInputMessage="1" showErrorMessage="1" prompt="Select one of the following:_x000a_Met (100%)_x000a_Mostly met with some exceptions (80%)_x000a_Partially met (50%)_x000a_Substantially not met (20%)_x000a_Not applicable" sqref="E26:E27" xr:uid="{EC4137A8-F768-42A9-A6D1-26536D5A4C54}">
      <formula1>"Met, Mostly met with some exceptions, Partially met, Substantially not met, Not applicable"</formula1>
    </dataValidation>
  </dataValidations>
  <hyperlinks>
    <hyperlink ref="D6" location="E1.01" display="Click here to navigate to the list of evidence for Action 1.01" xr:uid="{8B56D4F0-D3AC-4B37-A11A-2FC0D3B633F4}"/>
    <hyperlink ref="D9" location="E1.02" display="Click here to navigate to the list of evidence for Action 1.02" xr:uid="{DA0B49CE-836E-4DD5-936B-06E659DF4742}"/>
    <hyperlink ref="D11" location="E1.03" display="Click here to navigate to the list of evidence for Action 1.03" xr:uid="{29CF28BF-7037-4CDF-A088-57A34EDC20FC}"/>
    <hyperlink ref="D13" location="E1.04" display="Click here to navigate to the list of evidence for Action 1.04" xr:uid="{8A0D6B5E-3529-4C8C-891E-C49E58B37CBF}"/>
    <hyperlink ref="D15" location="E1.05" display="Click here to navigate to the list of evidence for Action 1.05" xr:uid="{DA484A3A-61B3-468D-95AE-42F7B38831AE}"/>
    <hyperlink ref="D16" location="E1.06" display="Click here to navigate to the list of evidence for Action 1.06" xr:uid="{2354FE05-5949-4825-B294-11877A9CE03F}"/>
    <hyperlink ref="D18" location="E1.07" display="Click here to navigate to the list of evidence for Action 1.07" xr:uid="{53EBBB3F-4B16-4B8F-AEFB-D994244CF329}"/>
    <hyperlink ref="D19" location="E1.08" display="Click here to navigate to the list of evidence for Action 1.08" xr:uid="{60D33E92-EBC2-474C-B4FA-5727D52A525C}"/>
    <hyperlink ref="D21" location="E1.09" display="Click here to navigate to the list of evidence for Action 1.09" xr:uid="{71CDE02B-6D57-4B33-8C87-DA9A6684D744}"/>
    <hyperlink ref="D22" location="E1.10" display="Click here to navigate to the list of evidence for Action 1.10" xr:uid="{64CA04E1-1EA9-486F-B1AF-B0432161E729}"/>
    <hyperlink ref="D24" location="E1.11" display="Click here to navigate to the list of evidence for Action 1.11" xr:uid="{F04F0574-9658-4DCF-AB60-A8AA5003F04D}"/>
    <hyperlink ref="D25" location="E1.12" display="Click here to navigate to the list of evidence for Action 1.12" xr:uid="{749F24E2-6393-4B55-B39D-C0BACB4940A7}"/>
    <hyperlink ref="D26" location="E1.13" display="Click here to navigate to the list of evidence for Action 1.13" xr:uid="{6082567C-0CCB-4FEE-A179-3D174A07484A}"/>
    <hyperlink ref="D27" location="E1.14" display="Click here to navigate to the list of evidence for Action 1.14" xr:uid="{302E8615-1D1E-44C2-8048-B9AE3C14FCAE}"/>
    <hyperlink ref="D30" location="E1.15" display="Click here to navigate to the list of evidence for Action 1.15" xr:uid="{0E7B8114-17C3-4FB6-9D72-C421E4E22F12}"/>
    <hyperlink ref="D31" location="E1.16" display="Click here to navigate to the list of evidence for Action 1.16" xr:uid="{7866D0C9-A4AD-4C67-9E12-A64199B12DF8}"/>
    <hyperlink ref="D33" location="E1.17" display="Click here to navigate to the list of evidence for Action 1.17" xr:uid="{60E44328-101B-4684-90B2-816F7E79C614}"/>
    <hyperlink ref="D35" location="E1.18" display="Click here to navigate to the list of evidence for Action 1.18" xr:uid="{36B7D2E7-FD2E-424D-B2B6-9FEC88A586AF}"/>
    <hyperlink ref="D37" location="E1.19" display="Click here to navigate to the list of evidence for Action 1.19" xr:uid="{224B23BF-A6A7-48F1-AAED-DF16D909FE95}"/>
    <hyperlink ref="D39" location="E1.20" display="Click here to navigate to the list of evidence for Action 1.20" xr:uid="{1B2A407D-4FF7-4E9F-8C20-3D1A60391BB6}"/>
    <hyperlink ref="D41" location="E1.21" display="Click here to navigate to the list of evidence for Action 1.21" xr:uid="{20A0B391-BF5D-44F0-A313-9E7DF515220B}"/>
    <hyperlink ref="D44" location="E1.22" display="Click here to navigate to the list of evidence for Action 1.22" xr:uid="{A90EBEBA-FE84-4CF5-8056-64B21225B1A7}"/>
    <hyperlink ref="D45" location="E1.23" display="Click here to navigate to the list of evidence for Action 1.23" xr:uid="{C2E827F5-30C7-421E-B1D2-3948773AAF95}"/>
    <hyperlink ref="D46" location="E1.24" display="Click here to navigate to the list of evidence for Action 1.24" xr:uid="{100190F2-9798-4838-B565-D94B95202CB7}"/>
    <hyperlink ref="D47" location="E1.25" display="Click here to navigate to the list of evidence for Action 1.25" xr:uid="{F7288A4A-F08A-4D79-9CB4-164F0C538EF7}"/>
    <hyperlink ref="K6" location="T1.01" display="Click here to navigate to the task list for Action 1.01" xr:uid="{337E131D-F5BF-4CD7-BAF8-63EA69EE3242}"/>
    <hyperlink ref="K9" location="T1.02" display="Click here to navigate to the task list for Action 1.02" xr:uid="{68B63785-33C5-4AE4-8836-F3D4DE005E97}"/>
    <hyperlink ref="K11" location="T1.03" display="Click here to navigate to the task list for Action 1.03" xr:uid="{472EE115-350E-4DBF-8923-BE043D7DC9F4}"/>
    <hyperlink ref="K13" location="T1.04" display="Click here to navigate to the task list for Action 1.04" xr:uid="{363A5263-C5EA-430A-A54E-FEAC94A1BC33}"/>
    <hyperlink ref="K15" location="T1.05" display="Click here to navigate to the task list for Action 1.05" xr:uid="{4F5895F2-DCE8-4BE2-9654-28840A1785AA}"/>
    <hyperlink ref="K16" location="T1.06" display="Click here to navigate to the task list for Action 1.06" xr:uid="{E1688ADA-E6BE-4AE8-8E76-B1A9CA37A581}"/>
    <hyperlink ref="K18" location="T1.07" display="Click here to navigate to the task list for Action 1.07" xr:uid="{8AEE4987-8D16-4E68-83C9-69C899456863}"/>
    <hyperlink ref="K19" location="T1.08" display="Click here to navigate to the task list for Action 1.08" xr:uid="{09CD9222-B77F-479F-A035-1F58A88B2F1F}"/>
    <hyperlink ref="K21" location="T1.09" display="Click here to navigate to the task list for Action 1.09" xr:uid="{7F67B61F-F31D-4A87-A4B3-C9B553B2725D}"/>
    <hyperlink ref="K22" location="T1.10" display="Click here to navigate to the task list for Action 1.10" xr:uid="{B9778121-4613-47B2-932C-1CB9CF15465E}"/>
    <hyperlink ref="K24" location="T1.11" display="Click here to navigate to the task list for Action 1.11" xr:uid="{1975BE5F-93C6-4424-955F-8B56BD29778C}"/>
    <hyperlink ref="K25" location="T1.12" display="Click here to navigate to the task list for Action 1.12" xr:uid="{9B0E87BE-EE0C-4443-A81F-8E1662087913}"/>
    <hyperlink ref="K26" location="T1.13" display="Click here to navigate to the task list for Action 1.13" xr:uid="{C796E052-03E6-429A-A793-4072997AE8E8}"/>
    <hyperlink ref="K27" location="T1.14" display="Click here to navigate to the task list for Action 1.14" xr:uid="{EA55514A-09DA-4F89-BA3F-B434755CF63B}"/>
    <hyperlink ref="K30" location="T1.15" display="Click here to navigate to the task list for Action 1.15" xr:uid="{7CD80999-9620-4520-9545-C74AB9933177}"/>
    <hyperlink ref="K31" location="T1.16" display="Click here to navigate to the task list for Action 1.16" xr:uid="{B1661480-38F5-4AC1-821E-C1EE3E10086B}"/>
    <hyperlink ref="K33" location="T1.17" display="Click here to navigate to the task list for Action 1.17" xr:uid="{CF524AF1-B980-41BB-AD90-B0058097D63C}"/>
    <hyperlink ref="K35" location="T1.18" display="Click here to navigate to the task list for Action 1.18" xr:uid="{7133CC63-7717-444E-A375-DD9D3D4135E6}"/>
    <hyperlink ref="K37" location="T1.19" display="Click here to navigate to the task list for Action 1.19" xr:uid="{09F7F34E-5FF2-4E0C-8464-ED0D418BBF95}"/>
    <hyperlink ref="K39" location="T1.20" display="Click here to navigate to the task list for Action 1.20" xr:uid="{4B1E66F4-23DC-4150-B0E2-2CEA46307F01}"/>
    <hyperlink ref="K41" location="T1.21" display="Click here to navigate to the task list for Action 1.21" xr:uid="{FB3C0CC9-4F0E-4DAF-AFD5-884BEF54B519}"/>
    <hyperlink ref="K44" location="T1.22" display="Click here to navigate to the task list for Action 1.22" xr:uid="{4826A2B0-0966-4BBD-ACD9-EB659E4E25BC}"/>
    <hyperlink ref="K45" location="T1.23" display="Click here to navigate to the task list for Action 1.23" xr:uid="{96ED14E4-0D8F-4364-BB97-F79298208D92}"/>
    <hyperlink ref="K46" location="T1.24" display="Click here to navigate to the task list for Action 1.24" xr:uid="{B0A284A9-415D-44CB-A665-C8F874D7071E}"/>
    <hyperlink ref="K47" location="T1.25" display="Click here to navigate to the task list for Action 1.25" xr:uid="{AC43C387-3374-4287-A7ED-8A39C3C7AD74}"/>
  </hyperlinks>
  <pageMargins left="0.23622047244094491" right="0.23622047244094491" top="0.23622047244094491" bottom="0.23622047244094491" header="0.31496062992125984" footer="0.31496062992125984"/>
  <pageSetup paperSize="9" scale="60" fitToWidth="2" fitToHeight="0" pageOrder="overThenDown" orientation="landscape" r:id="rId1"/>
  <headerFooter>
    <oddFooter>&amp;R&amp;D |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CFB7F-7B75-442A-B1F0-F452356790EA}">
  <sheetPr>
    <pageSetUpPr fitToPage="1"/>
  </sheetPr>
  <dimension ref="A1:E149"/>
  <sheetViews>
    <sheetView showGridLines="0" workbookViewId="0">
      <pane ySplit="5" topLeftCell="A6" activePane="bottomLeft" state="frozen"/>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ht="15" customHeight="1">
      <c r="B1" s="1" t="s">
        <v>54</v>
      </c>
    </row>
    <row r="3" spans="2:4" ht="24.95" customHeight="1">
      <c r="B3" s="2" t="str">
        <f>Governance!B2</f>
        <v>Clinical Governance</v>
      </c>
    </row>
    <row r="5" spans="2:4" ht="25.5" customHeight="1">
      <c r="B5" s="33" t="s">
        <v>1</v>
      </c>
      <c r="C5" s="41" t="s">
        <v>55</v>
      </c>
      <c r="D5" s="37" t="s">
        <v>56</v>
      </c>
    </row>
    <row r="6" spans="2:4" ht="20.100000000000001" customHeight="1">
      <c r="B6" s="11" t="s">
        <v>11</v>
      </c>
      <c r="C6" s="42"/>
      <c r="D6" s="38"/>
    </row>
    <row r="7" spans="2:4" ht="20.100000000000001" customHeight="1">
      <c r="B7" s="14" t="s">
        <v>11</v>
      </c>
      <c r="C7" s="25"/>
      <c r="D7" s="39"/>
    </row>
    <row r="8" spans="2:4">
      <c r="B8" s="76">
        <v>1.01</v>
      </c>
      <c r="C8" s="26" t="s">
        <v>57</v>
      </c>
      <c r="D8" s="40"/>
    </row>
    <row r="9" spans="2:4">
      <c r="B9" s="8"/>
      <c r="C9" s="26" t="s">
        <v>58</v>
      </c>
      <c r="D9" s="40"/>
    </row>
    <row r="10" spans="2:4">
      <c r="B10" s="8"/>
      <c r="C10" s="26" t="s">
        <v>59</v>
      </c>
      <c r="D10" s="40"/>
    </row>
    <row r="11" spans="2:4">
      <c r="B11" s="8"/>
      <c r="C11" s="26" t="s">
        <v>60</v>
      </c>
      <c r="D11" s="40"/>
    </row>
    <row r="12" spans="2:4">
      <c r="B12" s="8"/>
      <c r="C12" s="26" t="s">
        <v>61</v>
      </c>
      <c r="D12" s="40"/>
    </row>
    <row r="13" spans="2:4" ht="20.100000000000001" customHeight="1">
      <c r="B13" s="11" t="s">
        <v>13</v>
      </c>
      <c r="C13" s="42"/>
      <c r="D13" s="38"/>
    </row>
    <row r="14" spans="2:4" ht="20.100000000000001" customHeight="1">
      <c r="B14" s="14" t="s">
        <v>14</v>
      </c>
      <c r="C14" s="25"/>
      <c r="D14" s="39"/>
    </row>
    <row r="15" spans="2:4">
      <c r="B15" s="76">
        <v>1.02</v>
      </c>
      <c r="C15" s="26"/>
      <c r="D15" s="40"/>
    </row>
    <row r="16" spans="2:4">
      <c r="B16" s="8"/>
      <c r="C16" s="26"/>
      <c r="D16" s="40"/>
    </row>
    <row r="17" spans="2:4">
      <c r="B17" s="8"/>
      <c r="C17" s="26"/>
      <c r="D17" s="40"/>
    </row>
    <row r="18" spans="2:4">
      <c r="B18" s="8"/>
      <c r="C18" s="26"/>
      <c r="D18" s="40"/>
    </row>
    <row r="19" spans="2:4">
      <c r="B19" s="8"/>
      <c r="C19" s="26"/>
      <c r="D19" s="40"/>
    </row>
    <row r="20" spans="2:4" ht="20.100000000000001" customHeight="1">
      <c r="B20" s="14" t="s">
        <v>17</v>
      </c>
      <c r="C20" s="25"/>
      <c r="D20" s="39"/>
    </row>
    <row r="21" spans="2:4">
      <c r="B21" s="76">
        <v>1.03</v>
      </c>
      <c r="C21" s="26"/>
      <c r="D21" s="40"/>
    </row>
    <row r="22" spans="2:4">
      <c r="B22" s="8"/>
      <c r="C22" s="26"/>
      <c r="D22" s="40"/>
    </row>
    <row r="23" spans="2:4">
      <c r="B23" s="8"/>
      <c r="C23" s="26"/>
      <c r="D23" s="40"/>
    </row>
    <row r="24" spans="2:4">
      <c r="B24" s="8"/>
      <c r="C24" s="26"/>
      <c r="D24" s="40"/>
    </row>
    <row r="25" spans="2:4">
      <c r="B25" s="8"/>
      <c r="C25" s="26"/>
      <c r="D25" s="40"/>
    </row>
    <row r="26" spans="2:4" ht="20.100000000000001" customHeight="1">
      <c r="B26" s="14" t="s">
        <v>18</v>
      </c>
      <c r="C26" s="25"/>
      <c r="D26" s="39"/>
    </row>
    <row r="27" spans="2:4">
      <c r="B27" s="76">
        <v>1.04</v>
      </c>
      <c r="C27" s="26"/>
      <c r="D27" s="40"/>
    </row>
    <row r="28" spans="2:4">
      <c r="B28" s="8"/>
      <c r="C28" s="26"/>
      <c r="D28" s="40"/>
    </row>
    <row r="29" spans="2:4">
      <c r="B29" s="8"/>
      <c r="C29" s="26"/>
      <c r="D29" s="40"/>
    </row>
    <row r="30" spans="2:4">
      <c r="B30" s="8"/>
      <c r="C30" s="26"/>
      <c r="D30" s="40"/>
    </row>
    <row r="31" spans="2:4">
      <c r="B31" s="8"/>
      <c r="C31" s="26"/>
      <c r="D31" s="40"/>
    </row>
    <row r="32" spans="2:4" ht="20.100000000000001" customHeight="1">
      <c r="B32" s="14" t="s">
        <v>20</v>
      </c>
      <c r="C32" s="25"/>
      <c r="D32" s="39"/>
    </row>
    <row r="33" spans="2:4">
      <c r="B33" s="76">
        <v>1.05</v>
      </c>
      <c r="C33" s="26"/>
      <c r="D33" s="40"/>
    </row>
    <row r="34" spans="2:4">
      <c r="B34" s="8"/>
      <c r="C34" s="26"/>
      <c r="D34" s="40"/>
    </row>
    <row r="35" spans="2:4">
      <c r="B35" s="8"/>
      <c r="C35" s="26"/>
      <c r="D35" s="40"/>
    </row>
    <row r="36" spans="2:4">
      <c r="B36" s="8"/>
      <c r="C36" s="26"/>
      <c r="D36" s="40"/>
    </row>
    <row r="37" spans="2:4">
      <c r="B37" s="8"/>
      <c r="C37" s="26"/>
      <c r="D37" s="40"/>
    </row>
    <row r="38" spans="2:4">
      <c r="B38" s="76">
        <v>1.06</v>
      </c>
      <c r="C38" s="26"/>
      <c r="D38" s="40"/>
    </row>
    <row r="39" spans="2:4">
      <c r="B39" s="8"/>
      <c r="C39" s="26"/>
      <c r="D39" s="40"/>
    </row>
    <row r="40" spans="2:4">
      <c r="B40" s="8"/>
      <c r="C40" s="26"/>
      <c r="D40" s="40"/>
    </row>
    <row r="41" spans="2:4">
      <c r="B41" s="8"/>
      <c r="C41" s="26"/>
      <c r="D41" s="40"/>
    </row>
    <row r="42" spans="2:4">
      <c r="B42" s="8"/>
      <c r="C42" s="26"/>
      <c r="D42" s="40"/>
    </row>
    <row r="43" spans="2:4" ht="20.100000000000001" customHeight="1">
      <c r="B43" s="14" t="s">
        <v>23</v>
      </c>
      <c r="C43" s="25"/>
      <c r="D43" s="39"/>
    </row>
    <row r="44" spans="2:4">
      <c r="B44" s="76">
        <v>1.07</v>
      </c>
      <c r="C44" s="26"/>
      <c r="D44" s="40"/>
    </row>
    <row r="45" spans="2:4">
      <c r="B45" s="8"/>
      <c r="C45" s="26"/>
      <c r="D45" s="40"/>
    </row>
    <row r="46" spans="2:4">
      <c r="B46" s="8"/>
      <c r="C46" s="26"/>
      <c r="D46" s="40"/>
    </row>
    <row r="47" spans="2:4">
      <c r="B47" s="8"/>
      <c r="C47" s="26"/>
      <c r="D47" s="40"/>
    </row>
    <row r="48" spans="2:4">
      <c r="B48" s="8"/>
      <c r="C48" s="26"/>
      <c r="D48" s="40"/>
    </row>
    <row r="49" spans="2:4">
      <c r="B49" s="76">
        <v>1.08</v>
      </c>
      <c r="C49" s="26"/>
      <c r="D49" s="40"/>
    </row>
    <row r="50" spans="2:4">
      <c r="B50" s="8"/>
      <c r="C50" s="26"/>
      <c r="D50" s="40"/>
    </row>
    <row r="51" spans="2:4">
      <c r="B51" s="8"/>
      <c r="C51" s="26"/>
      <c r="D51" s="40"/>
    </row>
    <row r="52" spans="2:4">
      <c r="B52" s="8"/>
      <c r="C52" s="26"/>
      <c r="D52" s="40"/>
    </row>
    <row r="53" spans="2:4">
      <c r="B53" s="8"/>
      <c r="C53" s="26"/>
      <c r="D53" s="40"/>
    </row>
    <row r="54" spans="2:4" ht="20.100000000000001" customHeight="1">
      <c r="B54" s="14" t="s">
        <v>26</v>
      </c>
      <c r="C54" s="25"/>
      <c r="D54" s="39"/>
    </row>
    <row r="55" spans="2:4">
      <c r="B55" s="76">
        <v>1.0900000000000001</v>
      </c>
      <c r="C55" s="26"/>
      <c r="D55" s="40"/>
    </row>
    <row r="56" spans="2:4">
      <c r="B56" s="8"/>
      <c r="C56" s="26"/>
      <c r="D56" s="40"/>
    </row>
    <row r="57" spans="2:4">
      <c r="B57" s="8"/>
      <c r="C57" s="26"/>
      <c r="D57" s="40"/>
    </row>
    <row r="58" spans="2:4">
      <c r="B58" s="8"/>
      <c r="C58" s="26"/>
      <c r="D58" s="40"/>
    </row>
    <row r="59" spans="2:4">
      <c r="B59" s="8"/>
      <c r="C59" s="26"/>
      <c r="D59" s="40"/>
    </row>
    <row r="60" spans="2:4">
      <c r="B60" s="77">
        <v>1.1000000000000001</v>
      </c>
      <c r="C60" s="26"/>
      <c r="D60" s="40"/>
    </row>
    <row r="61" spans="2:4">
      <c r="B61" s="8"/>
      <c r="C61" s="26"/>
      <c r="D61" s="40"/>
    </row>
    <row r="62" spans="2:4">
      <c r="B62" s="8"/>
      <c r="C62" s="26"/>
      <c r="D62" s="40"/>
    </row>
    <row r="63" spans="2:4">
      <c r="B63" s="8"/>
      <c r="C63" s="26"/>
      <c r="D63" s="40"/>
    </row>
    <row r="64" spans="2:4">
      <c r="B64" s="8"/>
      <c r="C64" s="26"/>
      <c r="D64" s="40"/>
    </row>
    <row r="65" spans="2:4" ht="20.100000000000001" customHeight="1">
      <c r="B65" s="14" t="s">
        <v>29</v>
      </c>
      <c r="C65" s="25"/>
      <c r="D65" s="39"/>
    </row>
    <row r="66" spans="2:4">
      <c r="B66" s="76">
        <v>1.1100000000000001</v>
      </c>
      <c r="C66" s="26"/>
      <c r="D66" s="40"/>
    </row>
    <row r="67" spans="2:4">
      <c r="B67" s="8"/>
      <c r="C67" s="26"/>
      <c r="D67" s="40"/>
    </row>
    <row r="68" spans="2:4">
      <c r="B68" s="8"/>
      <c r="C68" s="26"/>
      <c r="D68" s="40"/>
    </row>
    <row r="69" spans="2:4">
      <c r="B69" s="8"/>
      <c r="C69" s="26"/>
      <c r="D69" s="40"/>
    </row>
    <row r="70" spans="2:4">
      <c r="B70" s="8"/>
      <c r="C70" s="26"/>
      <c r="D70" s="40"/>
    </row>
    <row r="71" spans="2:4">
      <c r="B71" s="76">
        <v>1.1200000000000001</v>
      </c>
      <c r="C71" s="26"/>
      <c r="D71" s="40"/>
    </row>
    <row r="72" spans="2:4">
      <c r="B72" s="8"/>
      <c r="C72" s="26"/>
      <c r="D72" s="40"/>
    </row>
    <row r="73" spans="2:4">
      <c r="B73" s="8"/>
      <c r="C73" s="26"/>
      <c r="D73" s="40"/>
    </row>
    <row r="74" spans="2:4">
      <c r="B74" s="8"/>
      <c r="C74" s="26"/>
      <c r="D74" s="40"/>
    </row>
    <row r="75" spans="2:4">
      <c r="B75" s="8"/>
      <c r="C75" s="26"/>
      <c r="D75" s="40"/>
    </row>
    <row r="76" spans="2:4">
      <c r="B76" s="76">
        <v>1.1299999999999999</v>
      </c>
      <c r="C76" s="26"/>
      <c r="D76" s="40"/>
    </row>
    <row r="77" spans="2:4">
      <c r="B77" s="8"/>
      <c r="C77" s="26"/>
      <c r="D77" s="40"/>
    </row>
    <row r="78" spans="2:4">
      <c r="B78" s="8"/>
      <c r="C78" s="26"/>
      <c r="D78" s="40"/>
    </row>
    <row r="79" spans="2:4">
      <c r="B79" s="8"/>
      <c r="C79" s="26"/>
      <c r="D79" s="40"/>
    </row>
    <row r="80" spans="2:4">
      <c r="B80" s="8"/>
      <c r="C80" s="26"/>
      <c r="D80" s="40"/>
    </row>
    <row r="81" spans="2:4">
      <c r="B81" s="76">
        <v>1.1399999999999999</v>
      </c>
      <c r="C81" s="26"/>
      <c r="D81" s="40"/>
    </row>
    <row r="82" spans="2:4">
      <c r="B82" s="8"/>
      <c r="C82" s="26"/>
      <c r="D82" s="40"/>
    </row>
    <row r="83" spans="2:4">
      <c r="B83" s="8"/>
      <c r="C83" s="26"/>
      <c r="D83" s="40"/>
    </row>
    <row r="84" spans="2:4">
      <c r="B84" s="8"/>
      <c r="C84" s="26"/>
      <c r="D84" s="40"/>
    </row>
    <row r="85" spans="2:4">
      <c r="B85" s="8"/>
      <c r="C85" s="26"/>
      <c r="D85" s="40"/>
    </row>
    <row r="86" spans="2:4" ht="20.100000000000001" customHeight="1">
      <c r="B86" s="11" t="s">
        <v>34</v>
      </c>
      <c r="C86" s="42"/>
      <c r="D86" s="38"/>
    </row>
    <row r="87" spans="2:4" ht="20.100000000000001" customHeight="1">
      <c r="B87" s="14" t="s">
        <v>35</v>
      </c>
      <c r="C87" s="25"/>
      <c r="D87" s="39"/>
    </row>
    <row r="88" spans="2:4">
      <c r="B88" s="76">
        <v>1.1499999999999999</v>
      </c>
      <c r="C88" s="26"/>
      <c r="D88" s="40"/>
    </row>
    <row r="89" spans="2:4">
      <c r="B89" s="8"/>
      <c r="C89" s="26"/>
      <c r="D89" s="40"/>
    </row>
    <row r="90" spans="2:4">
      <c r="B90" s="8"/>
      <c r="C90" s="26"/>
      <c r="D90" s="40"/>
    </row>
    <row r="91" spans="2:4">
      <c r="B91" s="8"/>
      <c r="C91" s="26"/>
      <c r="D91" s="40"/>
    </row>
    <row r="92" spans="2:4">
      <c r="B92" s="8"/>
      <c r="C92" s="26"/>
      <c r="D92" s="40"/>
    </row>
    <row r="93" spans="2:4">
      <c r="B93" s="76">
        <v>1.1599999999999999</v>
      </c>
      <c r="C93" s="26"/>
      <c r="D93" s="40"/>
    </row>
    <row r="94" spans="2:4">
      <c r="B94" s="8"/>
      <c r="C94" s="26"/>
      <c r="D94" s="40"/>
    </row>
    <row r="95" spans="2:4">
      <c r="B95" s="8"/>
      <c r="C95" s="26"/>
      <c r="D95" s="40"/>
    </row>
    <row r="96" spans="2:4">
      <c r="B96" s="8"/>
      <c r="C96" s="26"/>
      <c r="D96" s="40"/>
    </row>
    <row r="97" spans="2:4">
      <c r="B97" s="8"/>
      <c r="C97" s="26"/>
      <c r="D97" s="40"/>
    </row>
    <row r="98" spans="2:4" ht="20.100000000000001" customHeight="1">
      <c r="B98" s="14" t="s">
        <v>38</v>
      </c>
      <c r="C98" s="25"/>
      <c r="D98" s="39"/>
    </row>
    <row r="99" spans="2:4">
      <c r="B99" s="76">
        <v>1.17</v>
      </c>
      <c r="C99" s="26"/>
      <c r="D99" s="40"/>
    </row>
    <row r="100" spans="2:4">
      <c r="B100" s="8"/>
      <c r="C100" s="26"/>
      <c r="D100" s="40"/>
    </row>
    <row r="101" spans="2:4">
      <c r="B101" s="8"/>
      <c r="C101" s="26"/>
      <c r="D101" s="40"/>
    </row>
    <row r="102" spans="2:4">
      <c r="B102" s="8"/>
      <c r="C102" s="26"/>
      <c r="D102" s="40"/>
    </row>
    <row r="103" spans="2:4">
      <c r="B103" s="8"/>
      <c r="C103" s="26"/>
      <c r="D103" s="40"/>
    </row>
    <row r="104" spans="2:4" ht="20.100000000000001" customHeight="1">
      <c r="B104" s="14" t="s">
        <v>40</v>
      </c>
      <c r="C104" s="25"/>
      <c r="D104" s="39"/>
    </row>
    <row r="105" spans="2:4">
      <c r="B105" s="76">
        <v>1.18</v>
      </c>
      <c r="C105" s="26"/>
      <c r="D105" s="40"/>
    </row>
    <row r="106" spans="2:4">
      <c r="B106" s="8"/>
      <c r="C106" s="26"/>
      <c r="D106" s="40"/>
    </row>
    <row r="107" spans="2:4">
      <c r="B107" s="8"/>
      <c r="C107" s="26"/>
      <c r="D107" s="40"/>
    </row>
    <row r="108" spans="2:4">
      <c r="B108" s="8"/>
      <c r="C108" s="26"/>
      <c r="D108" s="40"/>
    </row>
    <row r="109" spans="2:4">
      <c r="B109" s="8"/>
      <c r="C109" s="26"/>
      <c r="D109" s="40"/>
    </row>
    <row r="110" spans="2:4" ht="20.100000000000001" customHeight="1">
      <c r="B110" s="14" t="s">
        <v>42</v>
      </c>
      <c r="C110" s="25"/>
      <c r="D110" s="39"/>
    </row>
    <row r="111" spans="2:4">
      <c r="B111" s="76">
        <v>1.19</v>
      </c>
      <c r="C111" s="26"/>
      <c r="D111" s="40"/>
    </row>
    <row r="112" spans="2:4">
      <c r="B112" s="8"/>
      <c r="C112" s="26"/>
      <c r="D112" s="40"/>
    </row>
    <row r="113" spans="2:4">
      <c r="B113" s="8"/>
      <c r="C113" s="26"/>
      <c r="D113" s="40"/>
    </row>
    <row r="114" spans="2:4">
      <c r="B114" s="8"/>
      <c r="C114" s="26"/>
      <c r="D114" s="40"/>
    </row>
    <row r="115" spans="2:4">
      <c r="B115" s="8"/>
      <c r="C115" s="26"/>
      <c r="D115" s="40"/>
    </row>
    <row r="116" spans="2:4" ht="20.100000000000001" customHeight="1">
      <c r="B116" s="14" t="s">
        <v>44</v>
      </c>
      <c r="C116" s="25"/>
      <c r="D116" s="39"/>
    </row>
    <row r="117" spans="2:4">
      <c r="B117" s="77">
        <v>1.2</v>
      </c>
      <c r="C117" s="26"/>
      <c r="D117" s="40"/>
    </row>
    <row r="118" spans="2:4">
      <c r="B118" s="8"/>
      <c r="C118" s="26"/>
      <c r="D118" s="40"/>
    </row>
    <row r="119" spans="2:4">
      <c r="B119" s="8"/>
      <c r="C119" s="26"/>
      <c r="D119" s="40"/>
    </row>
    <row r="120" spans="2:4">
      <c r="B120" s="8"/>
      <c r="C120" s="26"/>
      <c r="D120" s="40"/>
    </row>
    <row r="121" spans="2:4">
      <c r="B121" s="8"/>
      <c r="C121" s="26"/>
      <c r="D121" s="40"/>
    </row>
    <row r="122" spans="2:4" ht="20.100000000000001" customHeight="1">
      <c r="B122" s="14" t="s">
        <v>46</v>
      </c>
      <c r="C122" s="25"/>
      <c r="D122" s="39"/>
    </row>
    <row r="123" spans="2:4">
      <c r="B123" s="77">
        <v>1.21</v>
      </c>
      <c r="C123" s="26"/>
      <c r="D123" s="40"/>
    </row>
    <row r="124" spans="2:4">
      <c r="B124" s="8"/>
      <c r="C124" s="26"/>
      <c r="D124" s="40"/>
    </row>
    <row r="125" spans="2:4">
      <c r="B125" s="8"/>
      <c r="C125" s="26"/>
      <c r="D125" s="40"/>
    </row>
    <row r="126" spans="2:4">
      <c r="B126" s="8"/>
      <c r="C126" s="26"/>
      <c r="D126" s="40"/>
    </row>
    <row r="127" spans="2:4">
      <c r="B127" s="8"/>
      <c r="C127" s="26"/>
      <c r="D127" s="40"/>
    </row>
    <row r="128" spans="2:4" ht="20.100000000000001" customHeight="1">
      <c r="B128" s="11" t="s">
        <v>48</v>
      </c>
      <c r="C128" s="42"/>
      <c r="D128" s="38"/>
    </row>
    <row r="129" spans="2:4" ht="20.100000000000001" customHeight="1">
      <c r="B129" s="14" t="s">
        <v>49</v>
      </c>
      <c r="C129" s="25"/>
      <c r="D129" s="39"/>
    </row>
    <row r="130" spans="2:4">
      <c r="B130" s="77">
        <v>1.22</v>
      </c>
      <c r="C130" s="26"/>
      <c r="D130" s="40"/>
    </row>
    <row r="131" spans="2:4">
      <c r="B131" s="8"/>
      <c r="C131" s="26"/>
      <c r="D131" s="40"/>
    </row>
    <row r="132" spans="2:4">
      <c r="B132" s="8"/>
      <c r="C132" s="26"/>
      <c r="D132" s="40"/>
    </row>
    <row r="133" spans="2:4">
      <c r="B133" s="8"/>
      <c r="C133" s="26"/>
      <c r="D133" s="40"/>
    </row>
    <row r="134" spans="2:4">
      <c r="B134" s="8"/>
      <c r="C134" s="26"/>
      <c r="D134" s="40"/>
    </row>
    <row r="135" spans="2:4">
      <c r="B135" s="77">
        <v>1.23</v>
      </c>
      <c r="C135" s="26"/>
      <c r="D135" s="40"/>
    </row>
    <row r="136" spans="2:4">
      <c r="B136" s="8"/>
      <c r="C136" s="26"/>
      <c r="D136" s="40"/>
    </row>
    <row r="137" spans="2:4">
      <c r="B137" s="8"/>
      <c r="C137" s="26"/>
      <c r="D137" s="40"/>
    </row>
    <row r="138" spans="2:4">
      <c r="B138" s="8"/>
      <c r="C138" s="26"/>
      <c r="D138" s="40"/>
    </row>
    <row r="139" spans="2:4">
      <c r="B139" s="8"/>
      <c r="C139" s="26"/>
      <c r="D139" s="40"/>
    </row>
    <row r="140" spans="2:4">
      <c r="B140" s="77">
        <v>1.24</v>
      </c>
      <c r="C140" s="26"/>
      <c r="D140" s="40"/>
    </row>
    <row r="141" spans="2:4">
      <c r="B141" s="8"/>
      <c r="C141" s="26"/>
      <c r="D141" s="40"/>
    </row>
    <row r="142" spans="2:4">
      <c r="B142" s="8"/>
      <c r="C142" s="26"/>
      <c r="D142" s="40"/>
    </row>
    <row r="143" spans="2:4">
      <c r="B143" s="8"/>
      <c r="C143" s="26"/>
      <c r="D143" s="40"/>
    </row>
    <row r="144" spans="2:4">
      <c r="B144" s="8"/>
      <c r="C144" s="26"/>
      <c r="D144" s="40"/>
    </row>
    <row r="145" spans="2:4">
      <c r="B145" s="77">
        <v>1.25</v>
      </c>
      <c r="C145" s="26"/>
      <c r="D145" s="40"/>
    </row>
    <row r="146" spans="2:4">
      <c r="B146" s="8"/>
      <c r="C146" s="26"/>
      <c r="D146" s="40"/>
    </row>
    <row r="147" spans="2:4">
      <c r="B147" s="8"/>
      <c r="C147" s="26"/>
      <c r="D147" s="40"/>
    </row>
    <row r="148" spans="2:4">
      <c r="B148" s="8"/>
      <c r="C148" s="26"/>
      <c r="D148" s="40"/>
    </row>
    <row r="149" spans="2:4">
      <c r="B149" s="8"/>
      <c r="C149" s="26"/>
      <c r="D149" s="40"/>
    </row>
  </sheetData>
  <autoFilter ref="B5:D149" xr:uid="{3AD3F61B-AFE5-404C-82D5-150EFC21EDDC}"/>
  <hyperlinks>
    <hyperlink ref="B8" location="A1.01" display="A1.01" xr:uid="{C8D6680F-19B9-435E-B8F7-A71446A3DAC8}"/>
    <hyperlink ref="B15" location="A1.02" display="A1.02" xr:uid="{833AA9C4-10DF-44E7-AF1A-925094E8546E}"/>
    <hyperlink ref="B21" location="A1.03" display="A1.03" xr:uid="{2E36147D-7DA0-42AB-813B-DC11FE3CC6D7}"/>
    <hyperlink ref="B27" location="A1.04" display="A1.04" xr:uid="{ECB47531-D379-447D-8C2F-4D46E0D4DD68}"/>
    <hyperlink ref="B33" location="A1.05" display="A1.05" xr:uid="{56DEB45D-5B7B-4582-894D-A9712EBB5DA6}"/>
    <hyperlink ref="B38" location="A1.06" display="A1.06" xr:uid="{3ED2DF73-2F1F-4459-85ED-4BB39B362900}"/>
    <hyperlink ref="B44" location="A1.07" display="A1.07" xr:uid="{AF177D7C-EC48-46F4-A482-2D38D86273B1}"/>
    <hyperlink ref="B49" location="A1.08" display="A1.08" xr:uid="{9F85CC40-D826-4550-9F6A-FBAE1D03E02D}"/>
    <hyperlink ref="B55" location="A1.09" display="A1.09" xr:uid="{786A9FE2-693F-4217-AF2D-B848D31E742F}"/>
    <hyperlink ref="B60" location="A1.10" display="A1.10" xr:uid="{938BF3F1-38C3-44EB-8B4B-ADE76458A5FB}"/>
    <hyperlink ref="B66" location="A1.11" display="A1.11" xr:uid="{778AB97A-29F1-4554-9FE8-00E6A5037C3D}"/>
    <hyperlink ref="B71" location="A1.12" display="A1.12" xr:uid="{C498C2FB-57CB-42E6-B3AC-B9B7DE8EA954}"/>
    <hyperlink ref="B76" location="A1.13" display="A1.13" xr:uid="{71D9F62F-AC96-4BA3-9800-C14F9E2B86D0}"/>
    <hyperlink ref="B81" location="A1.14" display="A1.14" xr:uid="{2BC6C31E-63B0-4C51-9C0B-B7A80EDC937D}"/>
    <hyperlink ref="B88" location="A1.15" display="A1.15" xr:uid="{823FD652-FE30-4C8C-8C99-03D2374A8F2C}"/>
    <hyperlink ref="B93" location="A1.16" display="A1.16" xr:uid="{4664D7E3-3E65-4977-9616-BAF7F88319BA}"/>
    <hyperlink ref="B99" location="A1.17" display="A1.17" xr:uid="{0D8B211B-CB93-4416-A38A-1BC9741DE6F1}"/>
    <hyperlink ref="B105" location="A1.18" display="A1.18" xr:uid="{C07DCB43-3BC6-4EC6-8925-B122A3D75BD8}"/>
    <hyperlink ref="B111" location="A1.19" display="A1.19" xr:uid="{0C81816D-13EF-4AF3-84A8-6C0B4E2B545F}"/>
    <hyperlink ref="B117" location="A1.20" display="A1.20" xr:uid="{595C5A4B-AC03-422B-8859-FF497432A081}"/>
    <hyperlink ref="B123" location="A1.21" display="A1.21" xr:uid="{19686911-FBAD-435C-81C9-BB4806548479}"/>
    <hyperlink ref="B130" location="A1.22" display="A1.22" xr:uid="{21B4C7A3-2D45-40C3-A610-45AA78883DE8}"/>
    <hyperlink ref="B135" location="A1.23" display="A1.23" xr:uid="{39126221-B5AF-416E-BB25-CF5CE5C45C8A}"/>
    <hyperlink ref="B140" location="A1.24" display="A1.24" xr:uid="{B2032A24-68D5-4994-8728-125D966338E6}"/>
    <hyperlink ref="B145" location="A1.25" display="A1.25" xr:uid="{ED3BB06D-1A57-4916-BA54-895857382880}"/>
  </hyperlinks>
  <pageMargins left="0.23622047244094491" right="0.23622047244094491" top="0.23622047244094491" bottom="0.23622047244094491" header="0.31496062992125984" footer="0.31496062992125984"/>
  <pageSetup paperSize="9" scale="76" fitToHeight="0" orientation="landscape" r:id="rId1"/>
  <headerFooter>
    <oddFooter>&amp;R&amp;D |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AC6E-D36B-487F-9177-6EFB0FBB81BB}">
  <sheetPr>
    <pageSetUpPr fitToPage="1"/>
  </sheetPr>
  <dimension ref="A1:G149"/>
  <sheetViews>
    <sheetView showGridLines="0" workbookViewId="0">
      <pane ySplit="5" topLeftCell="A6" activePane="bottomLeft" state="frozen"/>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4.7109375" customWidth="1"/>
    <col min="6" max="6" width="11.85546875" bestFit="1" customWidth="1"/>
    <col min="7" max="7" width="1.7109375" customWidth="1"/>
    <col min="8" max="16384" width="9.140625" hidden="1"/>
  </cols>
  <sheetData>
    <row r="1" spans="2:6">
      <c r="B1" s="1" t="s">
        <v>62</v>
      </c>
    </row>
    <row r="3" spans="2:6" ht="24.95" customHeight="1">
      <c r="B3" s="2" t="str">
        <f>Governance!B2</f>
        <v>Clinical Governance</v>
      </c>
    </row>
    <row r="5" spans="2:6" ht="25.5">
      <c r="B5" s="47" t="s">
        <v>1</v>
      </c>
      <c r="C5" s="34" t="s">
        <v>6</v>
      </c>
      <c r="D5" s="43" t="s">
        <v>7</v>
      </c>
      <c r="E5" s="57" t="s">
        <v>8</v>
      </c>
      <c r="F5" s="37" t="s">
        <v>9</v>
      </c>
    </row>
    <row r="6" spans="2:6" ht="20.100000000000001" customHeight="1">
      <c r="B6" s="11" t="s">
        <v>11</v>
      </c>
      <c r="C6" s="35"/>
      <c r="D6" s="42"/>
      <c r="E6" s="44"/>
      <c r="F6" s="38"/>
    </row>
    <row r="7" spans="2:6" ht="20.100000000000001" customHeight="1">
      <c r="B7" s="14" t="s">
        <v>11</v>
      </c>
      <c r="C7" s="24"/>
      <c r="D7" s="25"/>
      <c r="E7" s="45"/>
      <c r="F7" s="39"/>
    </row>
    <row r="8" spans="2:6">
      <c r="B8" s="76">
        <v>1.01</v>
      </c>
      <c r="C8" s="9" t="s">
        <v>63</v>
      </c>
      <c r="D8" s="23"/>
      <c r="E8" s="73"/>
      <c r="F8" s="40"/>
    </row>
    <row r="9" spans="2:6">
      <c r="B9" s="8"/>
      <c r="C9" s="9" t="s">
        <v>64</v>
      </c>
      <c r="D9" s="23"/>
      <c r="E9" s="73"/>
      <c r="F9" s="40"/>
    </row>
    <row r="10" spans="2:6">
      <c r="B10" s="8"/>
      <c r="C10" s="9" t="s">
        <v>65</v>
      </c>
      <c r="D10" s="23"/>
      <c r="E10" s="73"/>
      <c r="F10" s="40"/>
    </row>
    <row r="11" spans="2:6">
      <c r="B11" s="8"/>
      <c r="C11" s="9" t="s">
        <v>66</v>
      </c>
      <c r="D11" s="23"/>
      <c r="E11" s="73"/>
      <c r="F11" s="40"/>
    </row>
    <row r="12" spans="2:6">
      <c r="B12" s="8"/>
      <c r="C12" s="9" t="s">
        <v>67</v>
      </c>
      <c r="D12" s="23"/>
      <c r="E12" s="73"/>
      <c r="F12" s="40"/>
    </row>
    <row r="13" spans="2:6" ht="20.100000000000001" customHeight="1">
      <c r="B13" s="11" t="s">
        <v>13</v>
      </c>
      <c r="C13" s="35"/>
      <c r="D13" s="42"/>
      <c r="E13" s="44"/>
      <c r="F13" s="38"/>
    </row>
    <row r="14" spans="2:6" ht="20.100000000000001" customHeight="1">
      <c r="B14" s="14" t="s">
        <v>14</v>
      </c>
      <c r="C14" s="24"/>
      <c r="D14" s="25"/>
      <c r="E14" s="45"/>
      <c r="F14" s="39"/>
    </row>
    <row r="15" spans="2:6">
      <c r="B15" s="76">
        <v>1.02</v>
      </c>
      <c r="C15" s="9"/>
      <c r="D15" s="23"/>
      <c r="E15" s="73"/>
      <c r="F15" s="40"/>
    </row>
    <row r="16" spans="2:6">
      <c r="B16" s="8"/>
      <c r="C16" s="9"/>
      <c r="D16" s="23"/>
      <c r="E16" s="73"/>
      <c r="F16" s="40"/>
    </row>
    <row r="17" spans="2:6">
      <c r="B17" s="8"/>
      <c r="C17" s="9"/>
      <c r="D17" s="23"/>
      <c r="E17" s="73"/>
      <c r="F17" s="40"/>
    </row>
    <row r="18" spans="2:6">
      <c r="B18" s="8"/>
      <c r="C18" s="9"/>
      <c r="D18" s="23"/>
      <c r="E18" s="73"/>
      <c r="F18" s="40"/>
    </row>
    <row r="19" spans="2:6">
      <c r="B19" s="8"/>
      <c r="C19" s="9"/>
      <c r="D19" s="23"/>
      <c r="E19" s="73"/>
      <c r="F19" s="40"/>
    </row>
    <row r="20" spans="2:6" ht="20.100000000000001" customHeight="1">
      <c r="B20" s="14" t="s">
        <v>17</v>
      </c>
      <c r="C20" s="24"/>
      <c r="D20" s="25"/>
      <c r="E20" s="45"/>
      <c r="F20" s="39"/>
    </row>
    <row r="21" spans="2:6">
      <c r="B21" s="76">
        <v>1.03</v>
      </c>
      <c r="C21" s="9"/>
      <c r="D21" s="23"/>
      <c r="E21" s="73"/>
      <c r="F21" s="40"/>
    </row>
    <row r="22" spans="2:6">
      <c r="B22" s="8"/>
      <c r="C22" s="9"/>
      <c r="D22" s="23"/>
      <c r="E22" s="73"/>
      <c r="F22" s="40"/>
    </row>
    <row r="23" spans="2:6">
      <c r="B23" s="8"/>
      <c r="C23" s="9"/>
      <c r="D23" s="23"/>
      <c r="E23" s="73"/>
      <c r="F23" s="40"/>
    </row>
    <row r="24" spans="2:6">
      <c r="B24" s="8"/>
      <c r="C24" s="9"/>
      <c r="D24" s="23"/>
      <c r="E24" s="73"/>
      <c r="F24" s="40"/>
    </row>
    <row r="25" spans="2:6">
      <c r="B25" s="8"/>
      <c r="C25" s="9"/>
      <c r="D25" s="23"/>
      <c r="E25" s="73"/>
      <c r="F25" s="40"/>
    </row>
    <row r="26" spans="2:6" ht="20.100000000000001" customHeight="1">
      <c r="B26" s="14" t="s">
        <v>18</v>
      </c>
      <c r="C26" s="24"/>
      <c r="D26" s="25"/>
      <c r="E26" s="45"/>
      <c r="F26" s="39"/>
    </row>
    <row r="27" spans="2:6">
      <c r="B27" s="76">
        <v>1.04</v>
      </c>
      <c r="C27" s="9"/>
      <c r="D27" s="23"/>
      <c r="E27" s="73"/>
      <c r="F27" s="40"/>
    </row>
    <row r="28" spans="2:6">
      <c r="B28" s="8"/>
      <c r="C28" s="9"/>
      <c r="D28" s="23"/>
      <c r="E28" s="73"/>
      <c r="F28" s="40"/>
    </row>
    <row r="29" spans="2:6">
      <c r="B29" s="8"/>
      <c r="C29" s="9"/>
      <c r="D29" s="23"/>
      <c r="E29" s="73"/>
      <c r="F29" s="40"/>
    </row>
    <row r="30" spans="2:6">
      <c r="B30" s="8"/>
      <c r="C30" s="9"/>
      <c r="D30" s="23"/>
      <c r="E30" s="73"/>
      <c r="F30" s="40"/>
    </row>
    <row r="31" spans="2:6">
      <c r="B31" s="8"/>
      <c r="C31" s="9"/>
      <c r="D31" s="23"/>
      <c r="E31" s="73"/>
      <c r="F31" s="40"/>
    </row>
    <row r="32" spans="2:6" ht="20.100000000000001" customHeight="1">
      <c r="B32" s="14" t="s">
        <v>20</v>
      </c>
      <c r="C32" s="24"/>
      <c r="D32" s="25"/>
      <c r="E32" s="45"/>
      <c r="F32" s="39"/>
    </row>
    <row r="33" spans="2:6">
      <c r="B33" s="76">
        <v>1.05</v>
      </c>
      <c r="C33" s="9"/>
      <c r="D33" s="23"/>
      <c r="E33" s="73"/>
      <c r="F33" s="40"/>
    </row>
    <row r="34" spans="2:6">
      <c r="B34" s="8"/>
      <c r="C34" s="9"/>
      <c r="D34" s="23"/>
      <c r="E34" s="73"/>
      <c r="F34" s="40"/>
    </row>
    <row r="35" spans="2:6">
      <c r="B35" s="8"/>
      <c r="C35" s="9"/>
      <c r="D35" s="23"/>
      <c r="E35" s="73"/>
      <c r="F35" s="40"/>
    </row>
    <row r="36" spans="2:6">
      <c r="B36" s="8"/>
      <c r="C36" s="9"/>
      <c r="D36" s="23"/>
      <c r="E36" s="73"/>
      <c r="F36" s="40"/>
    </row>
    <row r="37" spans="2:6">
      <c r="B37" s="8"/>
      <c r="C37" s="9"/>
      <c r="D37" s="23"/>
      <c r="E37" s="73"/>
      <c r="F37" s="40"/>
    </row>
    <row r="38" spans="2:6">
      <c r="B38" s="76">
        <v>1.06</v>
      </c>
      <c r="C38" s="9"/>
      <c r="D38" s="23"/>
      <c r="E38" s="73"/>
      <c r="F38" s="40"/>
    </row>
    <row r="39" spans="2:6">
      <c r="B39" s="8"/>
      <c r="C39" s="9"/>
      <c r="D39" s="23"/>
      <c r="E39" s="73"/>
      <c r="F39" s="40"/>
    </row>
    <row r="40" spans="2:6">
      <c r="B40" s="8"/>
      <c r="C40" s="9"/>
      <c r="D40" s="23"/>
      <c r="E40" s="73"/>
      <c r="F40" s="40"/>
    </row>
    <row r="41" spans="2:6">
      <c r="B41" s="8"/>
      <c r="C41" s="9"/>
      <c r="D41" s="23"/>
      <c r="E41" s="73"/>
      <c r="F41" s="40"/>
    </row>
    <row r="42" spans="2:6">
      <c r="B42" s="8"/>
      <c r="C42" s="9"/>
      <c r="D42" s="23"/>
      <c r="E42" s="73"/>
      <c r="F42" s="40"/>
    </row>
    <row r="43" spans="2:6" ht="20.100000000000001" customHeight="1">
      <c r="B43" s="14" t="s">
        <v>23</v>
      </c>
      <c r="C43" s="24"/>
      <c r="D43" s="25"/>
      <c r="E43" s="45"/>
      <c r="F43" s="39"/>
    </row>
    <row r="44" spans="2:6">
      <c r="B44" s="76">
        <v>1.07</v>
      </c>
      <c r="C44" s="9"/>
      <c r="D44" s="23"/>
      <c r="E44" s="73"/>
      <c r="F44" s="40"/>
    </row>
    <row r="45" spans="2:6">
      <c r="B45" s="8"/>
      <c r="C45" s="9"/>
      <c r="D45" s="23"/>
      <c r="E45" s="73"/>
      <c r="F45" s="40"/>
    </row>
    <row r="46" spans="2:6">
      <c r="B46" s="8"/>
      <c r="C46" s="9"/>
      <c r="D46" s="23"/>
      <c r="E46" s="73"/>
      <c r="F46" s="40"/>
    </row>
    <row r="47" spans="2:6">
      <c r="B47" s="8"/>
      <c r="C47" s="9"/>
      <c r="D47" s="23"/>
      <c r="E47" s="73"/>
      <c r="F47" s="40"/>
    </row>
    <row r="48" spans="2:6">
      <c r="B48" s="8"/>
      <c r="C48" s="9"/>
      <c r="D48" s="23"/>
      <c r="E48" s="73"/>
      <c r="F48" s="40"/>
    </row>
    <row r="49" spans="2:6">
      <c r="B49" s="76">
        <v>1.08</v>
      </c>
      <c r="C49" s="9"/>
      <c r="D49" s="23"/>
      <c r="E49" s="73"/>
      <c r="F49" s="40"/>
    </row>
    <row r="50" spans="2:6">
      <c r="B50" s="8"/>
      <c r="C50" s="9"/>
      <c r="D50" s="23"/>
      <c r="E50" s="73"/>
      <c r="F50" s="40"/>
    </row>
    <row r="51" spans="2:6">
      <c r="B51" s="8"/>
      <c r="C51" s="9"/>
      <c r="D51" s="23"/>
      <c r="E51" s="73"/>
      <c r="F51" s="40"/>
    </row>
    <row r="52" spans="2:6">
      <c r="B52" s="8"/>
      <c r="C52" s="9"/>
      <c r="D52" s="23"/>
      <c r="E52" s="73"/>
      <c r="F52" s="40"/>
    </row>
    <row r="53" spans="2:6">
      <c r="B53" s="8"/>
      <c r="C53" s="9"/>
      <c r="D53" s="23"/>
      <c r="E53" s="73"/>
      <c r="F53" s="40"/>
    </row>
    <row r="54" spans="2:6" ht="20.100000000000001" customHeight="1">
      <c r="B54" s="14" t="s">
        <v>26</v>
      </c>
      <c r="C54" s="24"/>
      <c r="D54" s="25"/>
      <c r="E54" s="45"/>
      <c r="F54" s="39"/>
    </row>
    <row r="55" spans="2:6">
      <c r="B55" s="76">
        <v>1.0900000000000001</v>
      </c>
      <c r="C55" s="9"/>
      <c r="D55" s="23"/>
      <c r="E55" s="73"/>
      <c r="F55" s="40"/>
    </row>
    <row r="56" spans="2:6">
      <c r="B56" s="8"/>
      <c r="C56" s="9"/>
      <c r="D56" s="23"/>
      <c r="E56" s="73"/>
      <c r="F56" s="40"/>
    </row>
    <row r="57" spans="2:6">
      <c r="B57" s="8"/>
      <c r="C57" s="9"/>
      <c r="D57" s="23"/>
      <c r="E57" s="73"/>
      <c r="F57" s="40"/>
    </row>
    <row r="58" spans="2:6">
      <c r="B58" s="8"/>
      <c r="C58" s="9"/>
      <c r="D58" s="23"/>
      <c r="E58" s="73"/>
      <c r="F58" s="40"/>
    </row>
    <row r="59" spans="2:6">
      <c r="B59" s="8"/>
      <c r="C59" s="9"/>
      <c r="D59" s="23"/>
      <c r="E59" s="73"/>
      <c r="F59" s="40"/>
    </row>
    <row r="60" spans="2:6">
      <c r="B60" s="77">
        <v>1.1000000000000001</v>
      </c>
      <c r="C60" s="9"/>
      <c r="D60" s="23"/>
      <c r="E60" s="73"/>
      <c r="F60" s="40"/>
    </row>
    <row r="61" spans="2:6">
      <c r="B61" s="8"/>
      <c r="C61" s="9"/>
      <c r="D61" s="23"/>
      <c r="E61" s="73"/>
      <c r="F61" s="40"/>
    </row>
    <row r="62" spans="2:6">
      <c r="B62" s="8"/>
      <c r="C62" s="9"/>
      <c r="D62" s="23"/>
      <c r="E62" s="73"/>
      <c r="F62" s="40"/>
    </row>
    <row r="63" spans="2:6">
      <c r="B63" s="8"/>
      <c r="C63" s="9"/>
      <c r="D63" s="23"/>
      <c r="E63" s="73"/>
      <c r="F63" s="40"/>
    </row>
    <row r="64" spans="2:6">
      <c r="B64" s="8"/>
      <c r="C64" s="9"/>
      <c r="D64" s="23"/>
      <c r="E64" s="73"/>
      <c r="F64" s="40"/>
    </row>
    <row r="65" spans="2:6" ht="20.100000000000001" customHeight="1">
      <c r="B65" s="14" t="s">
        <v>29</v>
      </c>
      <c r="C65" s="24"/>
      <c r="D65" s="25"/>
      <c r="E65" s="45"/>
      <c r="F65" s="39"/>
    </row>
    <row r="66" spans="2:6">
      <c r="B66" s="76">
        <v>1.1100000000000001</v>
      </c>
      <c r="C66" s="9"/>
      <c r="D66" s="23"/>
      <c r="E66" s="73"/>
      <c r="F66" s="40"/>
    </row>
    <row r="67" spans="2:6">
      <c r="B67" s="8"/>
      <c r="C67" s="9"/>
      <c r="D67" s="23"/>
      <c r="E67" s="73"/>
      <c r="F67" s="40"/>
    </row>
    <row r="68" spans="2:6">
      <c r="B68" s="8"/>
      <c r="C68" s="9"/>
      <c r="D68" s="23"/>
      <c r="E68" s="73"/>
      <c r="F68" s="40"/>
    </row>
    <row r="69" spans="2:6">
      <c r="B69" s="8"/>
      <c r="C69" s="9"/>
      <c r="D69" s="23"/>
      <c r="E69" s="73"/>
      <c r="F69" s="40"/>
    </row>
    <row r="70" spans="2:6">
      <c r="B70" s="8"/>
      <c r="C70" s="9"/>
      <c r="D70" s="23"/>
      <c r="E70" s="73"/>
      <c r="F70" s="40"/>
    </row>
    <row r="71" spans="2:6">
      <c r="B71" s="76">
        <v>1.1200000000000001</v>
      </c>
      <c r="C71" s="9"/>
      <c r="D71" s="23"/>
      <c r="E71" s="73"/>
      <c r="F71" s="40"/>
    </row>
    <row r="72" spans="2:6">
      <c r="B72" s="8"/>
      <c r="C72" s="9"/>
      <c r="D72" s="23"/>
      <c r="E72" s="73"/>
      <c r="F72" s="40"/>
    </row>
    <row r="73" spans="2:6">
      <c r="B73" s="8"/>
      <c r="C73" s="9"/>
      <c r="D73" s="23"/>
      <c r="E73" s="73"/>
      <c r="F73" s="40"/>
    </row>
    <row r="74" spans="2:6">
      <c r="B74" s="8"/>
      <c r="C74" s="9"/>
      <c r="D74" s="23"/>
      <c r="E74" s="73"/>
      <c r="F74" s="40"/>
    </row>
    <row r="75" spans="2:6">
      <c r="B75" s="8"/>
      <c r="C75" s="9"/>
      <c r="D75" s="23"/>
      <c r="E75" s="73"/>
      <c r="F75" s="40"/>
    </row>
    <row r="76" spans="2:6">
      <c r="B76" s="76">
        <v>1.1299999999999999</v>
      </c>
      <c r="C76" s="9"/>
      <c r="D76" s="23"/>
      <c r="E76" s="73"/>
      <c r="F76" s="40"/>
    </row>
    <row r="77" spans="2:6">
      <c r="B77" s="8"/>
      <c r="C77" s="9"/>
      <c r="D77" s="23"/>
      <c r="E77" s="73"/>
      <c r="F77" s="40"/>
    </row>
    <row r="78" spans="2:6">
      <c r="B78" s="8"/>
      <c r="C78" s="9"/>
      <c r="D78" s="23"/>
      <c r="E78" s="73"/>
      <c r="F78" s="40"/>
    </row>
    <row r="79" spans="2:6">
      <c r="B79" s="8"/>
      <c r="C79" s="9"/>
      <c r="D79" s="23"/>
      <c r="E79" s="73"/>
      <c r="F79" s="40"/>
    </row>
    <row r="80" spans="2:6">
      <c r="B80" s="8"/>
      <c r="C80" s="9"/>
      <c r="D80" s="23"/>
      <c r="E80" s="73"/>
      <c r="F80" s="40"/>
    </row>
    <row r="81" spans="2:6">
      <c r="B81" s="76">
        <v>1.1399999999999999</v>
      </c>
      <c r="C81" s="9"/>
      <c r="D81" s="23"/>
      <c r="E81" s="73"/>
      <c r="F81" s="40"/>
    </row>
    <row r="82" spans="2:6">
      <c r="B82" s="8"/>
      <c r="C82" s="9"/>
      <c r="D82" s="23"/>
      <c r="E82" s="73"/>
      <c r="F82" s="40"/>
    </row>
    <row r="83" spans="2:6">
      <c r="B83" s="8"/>
      <c r="C83" s="9"/>
      <c r="D83" s="23"/>
      <c r="E83" s="73"/>
      <c r="F83" s="40"/>
    </row>
    <row r="84" spans="2:6">
      <c r="B84" s="8"/>
      <c r="C84" s="9"/>
      <c r="D84" s="23"/>
      <c r="E84" s="73"/>
      <c r="F84" s="40"/>
    </row>
    <row r="85" spans="2:6">
      <c r="B85" s="8"/>
      <c r="C85" s="9"/>
      <c r="D85" s="23"/>
      <c r="E85" s="73"/>
      <c r="F85" s="40"/>
    </row>
    <row r="86" spans="2:6" ht="20.100000000000001" customHeight="1">
      <c r="B86" s="11" t="s">
        <v>34</v>
      </c>
      <c r="C86" s="35"/>
      <c r="D86" s="42"/>
      <c r="E86" s="44"/>
      <c r="F86" s="38"/>
    </row>
    <row r="87" spans="2:6" ht="20.100000000000001" customHeight="1">
      <c r="B87" s="14" t="s">
        <v>35</v>
      </c>
      <c r="C87" s="24"/>
      <c r="D87" s="25"/>
      <c r="E87" s="45"/>
      <c r="F87" s="39"/>
    </row>
    <row r="88" spans="2:6">
      <c r="B88" s="76">
        <v>1.1499999999999999</v>
      </c>
      <c r="C88" s="9"/>
      <c r="D88" s="23"/>
      <c r="E88" s="73"/>
      <c r="F88" s="40"/>
    </row>
    <row r="89" spans="2:6">
      <c r="B89" s="8"/>
      <c r="C89" s="9"/>
      <c r="D89" s="23"/>
      <c r="E89" s="73"/>
      <c r="F89" s="40"/>
    </row>
    <row r="90" spans="2:6">
      <c r="B90" s="8"/>
      <c r="C90" s="9"/>
      <c r="D90" s="23"/>
      <c r="E90" s="73"/>
      <c r="F90" s="40"/>
    </row>
    <row r="91" spans="2:6">
      <c r="B91" s="8"/>
      <c r="C91" s="9"/>
      <c r="D91" s="23"/>
      <c r="E91" s="73"/>
      <c r="F91" s="40"/>
    </row>
    <row r="92" spans="2:6">
      <c r="B92" s="8"/>
      <c r="C92" s="9"/>
      <c r="D92" s="23"/>
      <c r="E92" s="73"/>
      <c r="F92" s="40"/>
    </row>
    <row r="93" spans="2:6">
      <c r="B93" s="76">
        <v>1.1599999999999999</v>
      </c>
      <c r="C93" s="9"/>
      <c r="D93" s="23"/>
      <c r="E93" s="73"/>
      <c r="F93" s="40"/>
    </row>
    <row r="94" spans="2:6">
      <c r="B94" s="8"/>
      <c r="C94" s="9"/>
      <c r="D94" s="23"/>
      <c r="E94" s="73"/>
      <c r="F94" s="40"/>
    </row>
    <row r="95" spans="2:6">
      <c r="B95" s="8"/>
      <c r="C95" s="9"/>
      <c r="D95" s="23"/>
      <c r="E95" s="73"/>
      <c r="F95" s="40"/>
    </row>
    <row r="96" spans="2:6">
      <c r="B96" s="8"/>
      <c r="C96" s="9"/>
      <c r="D96" s="23"/>
      <c r="E96" s="73"/>
      <c r="F96" s="40"/>
    </row>
    <row r="97" spans="2:6">
      <c r="B97" s="8"/>
      <c r="C97" s="9"/>
      <c r="D97" s="23"/>
      <c r="E97" s="73"/>
      <c r="F97" s="40"/>
    </row>
    <row r="98" spans="2:6" ht="20.100000000000001" customHeight="1">
      <c r="B98" s="14" t="s">
        <v>38</v>
      </c>
      <c r="C98" s="24"/>
      <c r="D98" s="25"/>
      <c r="E98" s="45"/>
      <c r="F98" s="39"/>
    </row>
    <row r="99" spans="2:6">
      <c r="B99" s="76">
        <v>1.17</v>
      </c>
      <c r="C99" s="9"/>
      <c r="D99" s="23"/>
      <c r="E99" s="73"/>
      <c r="F99" s="40"/>
    </row>
    <row r="100" spans="2:6">
      <c r="B100" s="8"/>
      <c r="C100" s="9"/>
      <c r="D100" s="23"/>
      <c r="E100" s="73"/>
      <c r="F100" s="40"/>
    </row>
    <row r="101" spans="2:6">
      <c r="B101" s="8"/>
      <c r="C101" s="9"/>
      <c r="D101" s="23"/>
      <c r="E101" s="73"/>
      <c r="F101" s="40"/>
    </row>
    <row r="102" spans="2:6">
      <c r="B102" s="8"/>
      <c r="C102" s="9"/>
      <c r="D102" s="23"/>
      <c r="E102" s="73"/>
      <c r="F102" s="40"/>
    </row>
    <row r="103" spans="2:6">
      <c r="B103" s="8"/>
      <c r="C103" s="9"/>
      <c r="D103" s="23"/>
      <c r="E103" s="73"/>
      <c r="F103" s="40"/>
    </row>
    <row r="104" spans="2:6" ht="20.100000000000001" customHeight="1">
      <c r="B104" s="14" t="s">
        <v>40</v>
      </c>
      <c r="C104" s="24"/>
      <c r="D104" s="25"/>
      <c r="E104" s="45"/>
      <c r="F104" s="39"/>
    </row>
    <row r="105" spans="2:6">
      <c r="B105" s="76">
        <v>1.18</v>
      </c>
      <c r="C105" s="9"/>
      <c r="D105" s="23"/>
      <c r="E105" s="73"/>
      <c r="F105" s="40"/>
    </row>
    <row r="106" spans="2:6">
      <c r="B106" s="8"/>
      <c r="C106" s="9"/>
      <c r="D106" s="23"/>
      <c r="E106" s="73"/>
      <c r="F106" s="40"/>
    </row>
    <row r="107" spans="2:6">
      <c r="B107" s="8"/>
      <c r="C107" s="9"/>
      <c r="D107" s="23"/>
      <c r="E107" s="73"/>
      <c r="F107" s="40"/>
    </row>
    <row r="108" spans="2:6">
      <c r="B108" s="8"/>
      <c r="C108" s="9"/>
      <c r="D108" s="23"/>
      <c r="E108" s="73"/>
      <c r="F108" s="40"/>
    </row>
    <row r="109" spans="2:6">
      <c r="B109" s="8"/>
      <c r="C109" s="9"/>
      <c r="D109" s="23"/>
      <c r="E109" s="73"/>
      <c r="F109" s="40"/>
    </row>
    <row r="110" spans="2:6" ht="20.100000000000001" customHeight="1">
      <c r="B110" s="14" t="s">
        <v>42</v>
      </c>
      <c r="C110" s="24"/>
      <c r="D110" s="25"/>
      <c r="E110" s="45"/>
      <c r="F110" s="39"/>
    </row>
    <row r="111" spans="2:6">
      <c r="B111" s="76">
        <v>1.19</v>
      </c>
      <c r="C111" s="9"/>
      <c r="D111" s="23"/>
      <c r="E111" s="73"/>
      <c r="F111" s="40"/>
    </row>
    <row r="112" spans="2:6">
      <c r="B112" s="8"/>
      <c r="C112" s="9"/>
      <c r="D112" s="23"/>
      <c r="E112" s="73"/>
      <c r="F112" s="40"/>
    </row>
    <row r="113" spans="2:6">
      <c r="B113" s="8"/>
      <c r="C113" s="9"/>
      <c r="D113" s="23"/>
      <c r="E113" s="73"/>
      <c r="F113" s="40"/>
    </row>
    <row r="114" spans="2:6">
      <c r="B114" s="8"/>
      <c r="C114" s="9"/>
      <c r="D114" s="23"/>
      <c r="E114" s="73"/>
      <c r="F114" s="40"/>
    </row>
    <row r="115" spans="2:6">
      <c r="B115" s="8"/>
      <c r="C115" s="9"/>
      <c r="D115" s="23"/>
      <c r="E115" s="73"/>
      <c r="F115" s="40"/>
    </row>
    <row r="116" spans="2:6" ht="20.100000000000001" customHeight="1">
      <c r="B116" s="14" t="s">
        <v>44</v>
      </c>
      <c r="C116" s="24"/>
      <c r="D116" s="25"/>
      <c r="E116" s="45"/>
      <c r="F116" s="39"/>
    </row>
    <row r="117" spans="2:6">
      <c r="B117" s="77">
        <v>1.2</v>
      </c>
      <c r="C117" s="9"/>
      <c r="D117" s="23"/>
      <c r="E117" s="73"/>
      <c r="F117" s="40"/>
    </row>
    <row r="118" spans="2:6">
      <c r="B118" s="8"/>
      <c r="C118" s="9"/>
      <c r="D118" s="23"/>
      <c r="E118" s="73"/>
      <c r="F118" s="40"/>
    </row>
    <row r="119" spans="2:6">
      <c r="B119" s="8"/>
      <c r="C119" s="9"/>
      <c r="D119" s="23"/>
      <c r="E119" s="73"/>
      <c r="F119" s="40"/>
    </row>
    <row r="120" spans="2:6">
      <c r="B120" s="8"/>
      <c r="C120" s="9"/>
      <c r="D120" s="23"/>
      <c r="E120" s="73"/>
      <c r="F120" s="40"/>
    </row>
    <row r="121" spans="2:6">
      <c r="B121" s="8"/>
      <c r="C121" s="9"/>
      <c r="D121" s="23"/>
      <c r="E121" s="73"/>
      <c r="F121" s="40"/>
    </row>
    <row r="122" spans="2:6" ht="20.100000000000001" customHeight="1">
      <c r="B122" s="14" t="s">
        <v>46</v>
      </c>
      <c r="C122" s="24"/>
      <c r="D122" s="25"/>
      <c r="E122" s="45"/>
      <c r="F122" s="39"/>
    </row>
    <row r="123" spans="2:6">
      <c r="B123" s="77">
        <v>1.21</v>
      </c>
      <c r="C123" s="9"/>
      <c r="D123" s="23"/>
      <c r="E123" s="73"/>
      <c r="F123" s="40"/>
    </row>
    <row r="124" spans="2:6">
      <c r="B124" s="8"/>
      <c r="C124" s="9"/>
      <c r="D124" s="23"/>
      <c r="E124" s="73"/>
      <c r="F124" s="40"/>
    </row>
    <row r="125" spans="2:6">
      <c r="B125" s="8"/>
      <c r="C125" s="9"/>
      <c r="D125" s="23"/>
      <c r="E125" s="73"/>
      <c r="F125" s="40"/>
    </row>
    <row r="126" spans="2:6">
      <c r="B126" s="8"/>
      <c r="C126" s="9"/>
      <c r="D126" s="23"/>
      <c r="E126" s="73"/>
      <c r="F126" s="40"/>
    </row>
    <row r="127" spans="2:6">
      <c r="B127" s="8"/>
      <c r="C127" s="9"/>
      <c r="D127" s="23"/>
      <c r="E127" s="73"/>
      <c r="F127" s="40"/>
    </row>
    <row r="128" spans="2:6" ht="20.100000000000001" customHeight="1">
      <c r="B128" s="11" t="s">
        <v>48</v>
      </c>
      <c r="C128" s="35"/>
      <c r="D128" s="42"/>
      <c r="E128" s="44"/>
      <c r="F128" s="38"/>
    </row>
    <row r="129" spans="2:6" ht="20.100000000000001" customHeight="1">
      <c r="B129" s="14" t="s">
        <v>49</v>
      </c>
      <c r="C129" s="24"/>
      <c r="D129" s="25"/>
      <c r="E129" s="45"/>
      <c r="F129" s="39"/>
    </row>
    <row r="130" spans="2:6">
      <c r="B130" s="77">
        <v>1.22</v>
      </c>
      <c r="C130" s="9"/>
      <c r="D130" s="23"/>
      <c r="E130" s="73"/>
      <c r="F130" s="40"/>
    </row>
    <row r="131" spans="2:6">
      <c r="B131" s="8"/>
      <c r="C131" s="9"/>
      <c r="D131" s="23"/>
      <c r="E131" s="73"/>
      <c r="F131" s="40"/>
    </row>
    <row r="132" spans="2:6">
      <c r="B132" s="8"/>
      <c r="C132" s="9"/>
      <c r="D132" s="23"/>
      <c r="E132" s="73"/>
      <c r="F132" s="40"/>
    </row>
    <row r="133" spans="2:6">
      <c r="B133" s="8"/>
      <c r="C133" s="9"/>
      <c r="D133" s="23"/>
      <c r="E133" s="73"/>
      <c r="F133" s="40"/>
    </row>
    <row r="134" spans="2:6">
      <c r="B134" s="8"/>
      <c r="C134" s="9"/>
      <c r="D134" s="23"/>
      <c r="E134" s="73"/>
      <c r="F134" s="40"/>
    </row>
    <row r="135" spans="2:6">
      <c r="B135" s="77">
        <v>1.23</v>
      </c>
      <c r="C135" s="9"/>
      <c r="D135" s="23"/>
      <c r="E135" s="73"/>
      <c r="F135" s="40"/>
    </row>
    <row r="136" spans="2:6">
      <c r="B136" s="8"/>
      <c r="C136" s="9"/>
      <c r="D136" s="23"/>
      <c r="E136" s="73"/>
      <c r="F136" s="40"/>
    </row>
    <row r="137" spans="2:6">
      <c r="B137" s="8"/>
      <c r="C137" s="9"/>
      <c r="D137" s="23"/>
      <c r="E137" s="73"/>
      <c r="F137" s="40"/>
    </row>
    <row r="138" spans="2:6">
      <c r="B138" s="8"/>
      <c r="C138" s="9"/>
      <c r="D138" s="23"/>
      <c r="E138" s="73"/>
      <c r="F138" s="40"/>
    </row>
    <row r="139" spans="2:6">
      <c r="B139" s="8"/>
      <c r="C139" s="9"/>
      <c r="D139" s="23"/>
      <c r="E139" s="73"/>
      <c r="F139" s="40"/>
    </row>
    <row r="140" spans="2:6">
      <c r="B140" s="77">
        <v>1.24</v>
      </c>
      <c r="C140" s="9"/>
      <c r="D140" s="23"/>
      <c r="E140" s="73"/>
      <c r="F140" s="40"/>
    </row>
    <row r="141" spans="2:6">
      <c r="B141" s="8"/>
      <c r="C141" s="9"/>
      <c r="D141" s="23"/>
      <c r="E141" s="73"/>
      <c r="F141" s="40"/>
    </row>
    <row r="142" spans="2:6">
      <c r="B142" s="8"/>
      <c r="C142" s="9"/>
      <c r="D142" s="23"/>
      <c r="E142" s="73"/>
      <c r="F142" s="40"/>
    </row>
    <row r="143" spans="2:6">
      <c r="B143" s="8"/>
      <c r="C143" s="9"/>
      <c r="D143" s="23"/>
      <c r="E143" s="73"/>
      <c r="F143" s="40"/>
    </row>
    <row r="144" spans="2:6">
      <c r="B144" s="8"/>
      <c r="C144" s="9"/>
      <c r="D144" s="23"/>
      <c r="E144" s="73"/>
      <c r="F144" s="40"/>
    </row>
    <row r="145" spans="2:6">
      <c r="B145" s="77">
        <v>1.25</v>
      </c>
      <c r="C145" s="9"/>
      <c r="D145" s="23"/>
      <c r="E145" s="73"/>
      <c r="F145" s="40"/>
    </row>
    <row r="146" spans="2:6">
      <c r="B146" s="8"/>
      <c r="C146" s="9"/>
      <c r="D146" s="23"/>
      <c r="E146" s="73"/>
      <c r="F146" s="40"/>
    </row>
    <row r="147" spans="2:6">
      <c r="B147" s="8"/>
      <c r="C147" s="9"/>
      <c r="D147" s="23"/>
      <c r="E147" s="73"/>
      <c r="F147" s="40"/>
    </row>
    <row r="148" spans="2:6">
      <c r="B148" s="8"/>
      <c r="C148" s="9"/>
      <c r="D148" s="23"/>
      <c r="E148" s="73"/>
      <c r="F148" s="40"/>
    </row>
    <row r="149" spans="2:6">
      <c r="B149" s="8"/>
      <c r="C149" s="9"/>
      <c r="D149" s="23"/>
      <c r="E149" s="73"/>
      <c r="F149" s="40"/>
    </row>
  </sheetData>
  <autoFilter ref="B5:F149" xr:uid="{EF270E61-4EA8-45EF-A165-F74C91E3772A}"/>
  <dataValidations count="1">
    <dataValidation type="list" allowBlank="1" showInputMessage="1" showErrorMessage="1" sqref="F123:F127 F8:F12 F15:F19 F21:F25 F27:F31 F33:F42 F44:F53 F55:F64 F66:F85 F88:F97 F99:F103 F105:F109 F111:F115 F117:F121 F130:F149" xr:uid="{BC5F2509-DC0D-4034-B8B6-7A076B257AF8}">
      <formula1>"High, Medium, Low"</formula1>
    </dataValidation>
  </dataValidations>
  <hyperlinks>
    <hyperlink ref="B8" location="A1.01" display="A1.01" xr:uid="{80E219D7-3856-413B-B900-B0EDEFA92AFD}"/>
    <hyperlink ref="B15" location="A1.02" display="A1.02" xr:uid="{54E0B332-AA85-4B50-AC13-BC5EEFFCE9C8}"/>
    <hyperlink ref="B21" location="A1.03" display="A1.03" xr:uid="{C308559D-3456-41F0-BFBD-1C7C511F88EC}"/>
    <hyperlink ref="B27" location="A1.04" display="A1.04" xr:uid="{40806900-CE39-4ABC-B66E-70C3327E083D}"/>
    <hyperlink ref="B33" location="A1.05" display="A1.05" xr:uid="{35408067-8A5F-4782-AB3F-516C450683DD}"/>
    <hyperlink ref="B38" location="A1.06" display="A1.06" xr:uid="{2E07A20E-4308-491F-AFFC-0833C0E9001C}"/>
    <hyperlink ref="B44" location="A1.07" display="A1.07" xr:uid="{7645ED27-D9F2-44FE-9F57-2DC1DEC7A1A3}"/>
    <hyperlink ref="B49" location="A1.08" display="A1.08" xr:uid="{ABBA5B9A-4056-41C6-B01E-5AE5BDF47819}"/>
    <hyperlink ref="B55" location="A1.09" display="A1.09" xr:uid="{E8186417-A77E-40C2-A66D-C43DD839B49A}"/>
    <hyperlink ref="B60" location="A1.10" display="A1.10" xr:uid="{15DC2632-AED9-4E25-AFBF-4758E281107E}"/>
    <hyperlink ref="B66" location="A1.11" display="A1.11" xr:uid="{A28DD9A0-82B1-4CF0-B6A9-236A53B0E895}"/>
    <hyperlink ref="B71" location="A1.12" display="A1.12" xr:uid="{DB93A7C1-9D50-455F-8DA8-408A7108A614}"/>
    <hyperlink ref="B76" location="A1.13" display="A1.13" xr:uid="{B5FA656C-EE03-4133-AF52-A2982FBA742F}"/>
    <hyperlink ref="B81" location="A1.14" display="A1.14" xr:uid="{E963809D-F93E-4763-9AF1-D568B5E4BA23}"/>
    <hyperlink ref="B88" location="A1.15" display="A1.15" xr:uid="{4C18E7C9-D904-44C6-94E4-2E05AF1B023F}"/>
    <hyperlink ref="B93" location="A1.16" display="A1.16" xr:uid="{462B4B1A-6916-4C76-8A7C-32E6761939C3}"/>
    <hyperlink ref="B99" location="A1.17" display="A1.17" xr:uid="{039E4345-227B-4A8A-96CB-82DC74815067}"/>
    <hyperlink ref="B105" location="A1.18" display="A1.18" xr:uid="{B2DD199F-0B2D-4AFA-A889-EA42E7E7E863}"/>
    <hyperlink ref="B111" location="A1.19" display="A1.19" xr:uid="{3257AB3A-9389-4AF5-9B48-06E4D2D7E511}"/>
    <hyperlink ref="B117" location="A1.20" display="A1.20" xr:uid="{0FA22626-0056-4615-A466-97CAB8D7A91C}"/>
    <hyperlink ref="B123" location="A1.21" display="A1.21" xr:uid="{7CD15F40-2418-4DB0-AE9C-F01D5366AFC5}"/>
    <hyperlink ref="B130" location="A1.22" display="A1.22" xr:uid="{F6A8B07A-B83A-4B58-B0E1-DB888B8AA095}"/>
    <hyperlink ref="B135" location="A1.23" display="A1.23" xr:uid="{F8487E10-C14A-4A87-9734-92960981B337}"/>
    <hyperlink ref="B140" location="A1.24" display="A1.24" xr:uid="{5D9E8207-5D65-424D-888A-E602A9B21123}"/>
    <hyperlink ref="B145" location="A1.25" display="A1.25" xr:uid="{4D6617A5-2FFC-4F18-9A1E-F79473EED085}"/>
  </hyperlinks>
  <pageMargins left="0.23622047244094491" right="0.23622047244094491" top="0.23622047244094491" bottom="0.23622047244094491" header="0.31496062992125984" footer="0.31496062992125984"/>
  <pageSetup paperSize="9" scale="77" fitToHeight="0" orientation="portrait" r:id="rId1"/>
  <headerFooter>
    <oddFooter>&amp;R&amp;D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C7CD4-400A-467D-BADF-77D8465BA031}">
  <sheetPr>
    <tabColor rgb="FF00B5CC"/>
    <pageSetUpPr fitToPage="1"/>
  </sheetPr>
  <dimension ref="A1:M21"/>
  <sheetViews>
    <sheetView showGridLines="0" workbookViewId="0">
      <pane xSplit="2" ySplit="3" topLeftCell="C4" activePane="bottomRight" state="frozen"/>
      <selection pane="topRight" activeCell="C1" sqref="C1"/>
      <selection pane="bottomLeft" activeCell="A4" sqref="A4"/>
      <selection pane="bottomRight" activeCell="C4" sqref="C4"/>
    </sheetView>
  </sheetViews>
  <sheetFormatPr defaultColWidth="0" defaultRowHeight="12.75"/>
  <cols>
    <col min="1" max="1" width="6.7109375" customWidth="1"/>
    <col min="2" max="3" width="40.7109375" customWidth="1"/>
    <col min="4" max="4" width="12.140625" customWidth="1"/>
    <col min="5" max="5" width="18.7109375" customWidth="1"/>
    <col min="6" max="6" width="12.85546875" customWidth="1"/>
    <col min="7" max="7" width="80.7109375" customWidth="1"/>
    <col min="8" max="8" width="17.7109375" customWidth="1"/>
    <col min="9" max="9" width="12.28515625" customWidth="1"/>
    <col min="10" max="10" width="11.85546875" customWidth="1"/>
    <col min="11" max="11" width="9.7109375" customWidth="1"/>
    <col min="12" max="12" width="1.7109375" customWidth="1"/>
    <col min="13" max="13" width="0" hidden="1" customWidth="1"/>
    <col min="14" max="16384" width="9.140625" hidden="1"/>
  </cols>
  <sheetData>
    <row r="1" spans="1:12" ht="15" customHeight="1">
      <c r="A1" s="1" t="s">
        <v>0</v>
      </c>
    </row>
    <row r="2" spans="1:12" ht="42" customHeight="1">
      <c r="B2" s="3" t="s">
        <v>70</v>
      </c>
    </row>
    <row r="3" spans="1:12" ht="25.5">
      <c r="A3" s="5" t="s">
        <v>1</v>
      </c>
      <c r="B3" s="6" t="s">
        <v>592</v>
      </c>
      <c r="C3" s="17" t="s">
        <v>529</v>
      </c>
      <c r="D3" s="17" t="s">
        <v>3</v>
      </c>
      <c r="E3" s="17" t="s">
        <v>4</v>
      </c>
      <c r="F3" s="28" t="s">
        <v>5</v>
      </c>
      <c r="G3" s="17" t="s">
        <v>6</v>
      </c>
      <c r="H3" s="17" t="s">
        <v>7</v>
      </c>
      <c r="I3" s="28" t="s">
        <v>8</v>
      </c>
      <c r="J3" s="17" t="s">
        <v>9</v>
      </c>
      <c r="K3" s="59" t="s">
        <v>10</v>
      </c>
      <c r="L3" s="4"/>
    </row>
    <row r="4" spans="1:12" ht="20.100000000000001" customHeight="1">
      <c r="A4" s="49" t="s">
        <v>71</v>
      </c>
      <c r="B4" s="48"/>
      <c r="C4" s="51"/>
      <c r="D4" s="51"/>
      <c r="E4" s="51"/>
      <c r="F4" s="52"/>
      <c r="G4" s="51"/>
      <c r="H4" s="51"/>
      <c r="I4" s="52"/>
      <c r="J4" s="50"/>
      <c r="K4" s="53"/>
    </row>
    <row r="5" spans="1:12" ht="20.100000000000001" customHeight="1">
      <c r="A5" s="14" t="s">
        <v>72</v>
      </c>
      <c r="B5" s="15"/>
      <c r="C5" s="22"/>
      <c r="D5" s="22"/>
      <c r="E5" s="22"/>
      <c r="F5" s="30"/>
      <c r="G5" s="22"/>
      <c r="H5" s="22"/>
      <c r="I5" s="30"/>
      <c r="J5" s="19"/>
      <c r="K5" s="36"/>
    </row>
    <row r="6" spans="1:12" ht="114.75">
      <c r="A6" s="10">
        <v>2.0099999999999998</v>
      </c>
      <c r="B6" s="9" t="s">
        <v>73</v>
      </c>
      <c r="C6" s="150" t="s">
        <v>554</v>
      </c>
      <c r="D6" s="74" t="s">
        <v>263</v>
      </c>
      <c r="E6" s="27"/>
      <c r="F6" s="31" t="str">
        <f>IF(R2.01="Met",100,IF(R2.01="Mostly met with some exceptions",80,IF(R2.01="Partially met",50,IF(R2.01="Substantially not met",20,IF(R2.01="Not applicable","n/a","")))))</f>
        <v/>
      </c>
      <c r="G6" s="23"/>
      <c r="H6" s="23"/>
      <c r="I6" s="32"/>
      <c r="J6" s="20"/>
      <c r="K6" s="80" t="s">
        <v>271</v>
      </c>
    </row>
    <row r="7" spans="1:12" ht="20.100000000000001" customHeight="1">
      <c r="A7" s="49" t="s">
        <v>74</v>
      </c>
      <c r="B7" s="48"/>
      <c r="C7" s="51"/>
      <c r="D7" s="51"/>
      <c r="E7" s="51"/>
      <c r="F7" s="52"/>
      <c r="G7" s="51"/>
      <c r="H7" s="51"/>
      <c r="I7" s="52"/>
      <c r="J7" s="50"/>
      <c r="K7" s="53"/>
    </row>
    <row r="8" spans="1:12" ht="20.100000000000001" customHeight="1">
      <c r="A8" s="14" t="s">
        <v>87</v>
      </c>
      <c r="B8" s="15"/>
      <c r="C8" s="22"/>
      <c r="D8" s="22"/>
      <c r="E8" s="22"/>
      <c r="F8" s="30"/>
      <c r="G8" s="22"/>
      <c r="H8" s="22"/>
      <c r="I8" s="30"/>
      <c r="J8" s="19"/>
      <c r="K8" s="36"/>
    </row>
    <row r="9" spans="1:12" ht="140.25">
      <c r="A9" s="10">
        <v>2.02</v>
      </c>
      <c r="B9" s="9" t="s">
        <v>75</v>
      </c>
      <c r="C9" s="150" t="s">
        <v>555</v>
      </c>
      <c r="D9" s="74" t="s">
        <v>264</v>
      </c>
      <c r="E9" s="27"/>
      <c r="F9" s="31" t="str">
        <f>IF(R2.02="Met",100,IF(R2.02="Mostly met with some exceptions",80,IF(R2.02="Partially met",50,IF(R2.02="Substantially not met",20,IF(R2.02="Not applicable","n/a","")))))</f>
        <v/>
      </c>
      <c r="G9" s="23"/>
      <c r="H9" s="23"/>
      <c r="I9" s="32"/>
      <c r="J9" s="20"/>
      <c r="K9" s="80" t="s">
        <v>272</v>
      </c>
    </row>
    <row r="10" spans="1:12" ht="89.25">
      <c r="A10" s="10">
        <v>2.0299999999999998</v>
      </c>
      <c r="B10" s="9" t="s">
        <v>76</v>
      </c>
      <c r="C10" s="151" t="s">
        <v>556</v>
      </c>
      <c r="D10" s="74" t="s">
        <v>265</v>
      </c>
      <c r="E10" s="27"/>
      <c r="F10" s="31" t="str">
        <f>IF(R2.03="Met",100,IF(R2.03="Mostly met with some exceptions",80,IF(R2.03="Partially met",50,IF(R2.03="Substantially not met",20,IF(R2.03="Not applicable","n/a","")))))</f>
        <v/>
      </c>
      <c r="G10" s="23"/>
      <c r="H10" s="23"/>
      <c r="I10" s="32"/>
      <c r="J10" s="20"/>
      <c r="K10" s="80" t="s">
        <v>273</v>
      </c>
    </row>
    <row r="11" spans="1:12" ht="20.100000000000001" customHeight="1">
      <c r="A11" s="14" t="s">
        <v>77</v>
      </c>
      <c r="B11" s="15"/>
      <c r="C11" s="22"/>
      <c r="D11" s="22"/>
      <c r="E11" s="22"/>
      <c r="F11" s="30"/>
      <c r="G11" s="22"/>
      <c r="H11" s="22"/>
      <c r="I11" s="30"/>
      <c r="J11" s="19"/>
      <c r="K11" s="36"/>
    </row>
    <row r="12" spans="1:12" ht="89.25">
      <c r="A12" s="10">
        <v>2.04</v>
      </c>
      <c r="B12" s="9" t="s">
        <v>78</v>
      </c>
      <c r="C12" s="150" t="s">
        <v>557</v>
      </c>
      <c r="D12" s="74" t="s">
        <v>266</v>
      </c>
      <c r="E12" s="27"/>
      <c r="F12" s="31" t="str">
        <f>IF(R2.04="Met",100,IF(R2.04="Mostly met with some exceptions",80,IF(R2.04="Partially met",50,IF(R2.04="Substantially not met",20,IF(R2.04="Not applicable","n/a","")))))</f>
        <v/>
      </c>
      <c r="G12" s="23"/>
      <c r="H12" s="23"/>
      <c r="I12" s="32"/>
      <c r="J12" s="20"/>
      <c r="K12" s="80" t="s">
        <v>274</v>
      </c>
    </row>
    <row r="13" spans="1:12" ht="89.25">
      <c r="A13" s="10">
        <v>2.0499999999999998</v>
      </c>
      <c r="B13" s="9" t="s">
        <v>79</v>
      </c>
      <c r="C13" s="150" t="s">
        <v>558</v>
      </c>
      <c r="D13" s="74" t="s">
        <v>267</v>
      </c>
      <c r="E13" s="27"/>
      <c r="F13" s="31" t="str">
        <f>IF(R2.05="Met",100,IF(R2.05="Mostly met with some exceptions",80,IF(R2.05="Partially met",50,IF(R2.05="Substantially not met",20,IF(R2.05="Not applicable","n/a","")))))</f>
        <v/>
      </c>
      <c r="G13" s="23"/>
      <c r="H13" s="23"/>
      <c r="I13" s="32"/>
      <c r="J13" s="20"/>
      <c r="K13" s="80" t="s">
        <v>275</v>
      </c>
    </row>
    <row r="14" spans="1:12" ht="20.100000000000001" customHeight="1">
      <c r="A14" s="49" t="s">
        <v>80</v>
      </c>
      <c r="B14" s="48"/>
      <c r="C14" s="51"/>
      <c r="D14" s="51"/>
      <c r="E14" s="51"/>
      <c r="F14" s="52"/>
      <c r="G14" s="51"/>
      <c r="H14" s="51"/>
      <c r="I14" s="52"/>
      <c r="J14" s="50"/>
      <c r="K14" s="53"/>
    </row>
    <row r="15" spans="1:12" ht="20.100000000000001" customHeight="1">
      <c r="A15" s="14" t="s">
        <v>81</v>
      </c>
      <c r="B15" s="15"/>
      <c r="C15" s="22"/>
      <c r="D15" s="22"/>
      <c r="E15" s="22"/>
      <c r="F15" s="30"/>
      <c r="G15" s="22"/>
      <c r="H15" s="22"/>
      <c r="I15" s="30"/>
      <c r="J15" s="19"/>
      <c r="K15" s="36"/>
    </row>
    <row r="16" spans="1:12" ht="178.5">
      <c r="A16" s="10">
        <v>2.06</v>
      </c>
      <c r="B16" s="9" t="s">
        <v>82</v>
      </c>
      <c r="C16" s="150" t="s">
        <v>559</v>
      </c>
      <c r="D16" s="74" t="s">
        <v>268</v>
      </c>
      <c r="E16" s="27"/>
      <c r="F16" s="31" t="str">
        <f>IF(R2.06="Met",100,IF(R2.06="Mostly met with some exceptions",80,IF(R2.06="Partially met",50,IF(R2.06="Substantially not met",20,IF(R2.06="Not applicable","n/a","")))))</f>
        <v/>
      </c>
      <c r="G16" s="23"/>
      <c r="H16" s="23"/>
      <c r="I16" s="32"/>
      <c r="J16" s="20"/>
      <c r="K16" s="80" t="s">
        <v>276</v>
      </c>
    </row>
    <row r="17" spans="1:11" ht="20.100000000000001" customHeight="1">
      <c r="A17" s="14" t="s">
        <v>83</v>
      </c>
      <c r="B17" s="15"/>
      <c r="C17" s="22"/>
      <c r="D17" s="22"/>
      <c r="E17" s="22"/>
      <c r="F17" s="30"/>
      <c r="G17" s="22"/>
      <c r="H17" s="22"/>
      <c r="I17" s="30"/>
      <c r="J17" s="19"/>
      <c r="K17" s="36"/>
    </row>
    <row r="18" spans="1:11" ht="165.75">
      <c r="A18" s="10">
        <v>2.0699999999999998</v>
      </c>
      <c r="B18" s="9" t="s">
        <v>84</v>
      </c>
      <c r="C18" s="22" t="s">
        <v>541</v>
      </c>
      <c r="D18" s="74" t="s">
        <v>269</v>
      </c>
      <c r="E18" s="27"/>
      <c r="F18" s="31" t="str">
        <f>IF(R2.07="Met",100,IF(R2.07="Mostly met with some exceptions",80,IF(R2.07="Partially met",50,IF(R2.07="Substantially not met",20,IF(R2.07="Not applicable","n/a","")))))</f>
        <v/>
      </c>
      <c r="G18" s="23"/>
      <c r="H18" s="23"/>
      <c r="I18" s="32"/>
      <c r="J18" s="20"/>
      <c r="K18" s="80" t="s">
        <v>277</v>
      </c>
    </row>
    <row r="19" spans="1:11" ht="20.100000000000001" customHeight="1">
      <c r="A19" s="49" t="s">
        <v>85</v>
      </c>
      <c r="B19" s="48"/>
      <c r="C19" s="51"/>
      <c r="D19" s="51"/>
      <c r="E19" s="51"/>
      <c r="F19" s="52"/>
      <c r="G19" s="51"/>
      <c r="H19" s="51"/>
      <c r="I19" s="52"/>
      <c r="J19" s="50"/>
      <c r="K19" s="53"/>
    </row>
    <row r="20" spans="1:11" ht="20.100000000000001" customHeight="1">
      <c r="A20" s="14" t="s">
        <v>88</v>
      </c>
      <c r="B20" s="15"/>
      <c r="C20" s="22"/>
      <c r="D20" s="22"/>
      <c r="E20" s="22"/>
      <c r="F20" s="30"/>
      <c r="G20" s="22"/>
      <c r="H20" s="22"/>
      <c r="I20" s="30"/>
      <c r="J20" s="19"/>
      <c r="K20" s="36"/>
    </row>
    <row r="21" spans="1:11" ht="114.75">
      <c r="A21" s="10">
        <v>2.08</v>
      </c>
      <c r="B21" s="9" t="s">
        <v>86</v>
      </c>
      <c r="C21" s="150" t="s">
        <v>560</v>
      </c>
      <c r="D21" s="74" t="s">
        <v>270</v>
      </c>
      <c r="E21" s="27"/>
      <c r="F21" s="31" t="str">
        <f>IF(R2.08="Met",100,IF(R2.08="Mostly met with some exceptions",80,IF(R2.08="Partially met",50,IF(R2.08="Substantially not met",20,IF(R2.08="Not applicable","n/a","")))))</f>
        <v/>
      </c>
      <c r="G21" s="23"/>
      <c r="H21" s="23"/>
      <c r="I21" s="32"/>
      <c r="J21" s="20"/>
      <c r="K21" s="80" t="s">
        <v>278</v>
      </c>
    </row>
  </sheetData>
  <autoFilter ref="A3:K21" xr:uid="{BC519A11-B980-425A-B37C-609550C22BD8}"/>
  <dataValidations count="2">
    <dataValidation type="list" allowBlank="1" showInputMessage="1" showErrorMessage="1" prompt="Select one of the following:_x000a_Met (100%)_x000a_Mostly met with some exceptions (80%)_x000a_Partially met (50%)_x000a_Substantially not met (20%)" sqref="E6 E18 E9:E10 E12:E13 E16 E21" xr:uid="{114448AB-4B58-4E35-A53C-1C10987A7457}">
      <formula1>"Met, Mostly met with some exceptions, Partially met, Substantially not met"</formula1>
    </dataValidation>
    <dataValidation type="list" allowBlank="1" showInputMessage="1" showErrorMessage="1" sqref="J6 J18 J9:J10 J12:J13 J16 J21" xr:uid="{44E233A7-3217-45A6-901A-C3E27F0C1782}">
      <formula1>"High, Medium, Low"</formula1>
    </dataValidation>
  </dataValidations>
  <hyperlinks>
    <hyperlink ref="D6" location="E2.01" display="Click here to navigate to the list of evidence for Action 2.01" xr:uid="{71DA1DF6-1959-4148-8F9F-8E43FB9FC3CD}"/>
    <hyperlink ref="D9" location="E2.02" display="Click here to navigate to the list of evidence for Action 2.02" xr:uid="{C5FE41DB-34BB-4CFB-B6C1-5BCB9392877D}"/>
    <hyperlink ref="D10" location="E2.03" display="Click here to navigate to the list of evidence for Action 2.03" xr:uid="{A6FE4073-E228-426E-B108-7D92AA88BB56}"/>
    <hyperlink ref="D12" location="E2.04" display="Click here to navigate to the list of evidence for Action 2.04" xr:uid="{87D405C8-A4FD-4ADE-BDBC-721C55DAA8E1}"/>
    <hyperlink ref="D13" location="E2.05" display="Click here to navigate to the list of evidence for Action 2.05" xr:uid="{E9191528-308A-4F2B-8F41-DDC127CB28D0}"/>
    <hyperlink ref="D16" location="E2.06" display="Click here to navigate to the list of evidence for Action 2.06" xr:uid="{2BB39043-7F6D-4EB0-AFA3-92B9D3A1489D}"/>
    <hyperlink ref="D18" location="E2.07" display="Click here to navigate to the list of evidence for Action 2.07" xr:uid="{4A6BDED5-A6E9-4FF8-B066-5713F86548C0}"/>
    <hyperlink ref="D21" location="E2.08" display="Click here to navigate to the list of evidence for Action 2.08" xr:uid="{CB8AF948-4B3B-4973-8D54-FB136B225181}"/>
    <hyperlink ref="K6" location="T2.01" display="Click here to navigate to the task list for Action 2.01" xr:uid="{1FB94324-A35D-42FB-9401-78CEA32F3574}"/>
    <hyperlink ref="K9" location="T2.02" display="Click here to navigate to the task list for Action 2.02" xr:uid="{C92B3D2C-A110-4BEC-A0AD-59A40B4FA2F4}"/>
    <hyperlink ref="K10" location="T2.03" display="Click here to navigate to the task list for Action 2.03" xr:uid="{DCF969B0-DF7C-4EBC-A8C3-8DBE77ACB9C4}"/>
    <hyperlink ref="K12" location="T2.04" display="Click here to navigate to the task list for Action 2.04" xr:uid="{351C0376-F8B2-409B-8EFF-5A5828117FBF}"/>
    <hyperlink ref="K13" location="T2.05" display="Click here to navigate to the task list for Action 2.05" xr:uid="{F240FDE6-D287-408D-BB55-5A5DA341EA5D}"/>
    <hyperlink ref="K16" location="T2.06" display="Click here to navigate to the task list for Action 2.06" xr:uid="{C6224F04-5903-4BA2-AD1E-D0E487BE91CD}"/>
    <hyperlink ref="K18" location="T2.07" display="Click here to navigate to the task list for Action 2.07" xr:uid="{28277EAC-A966-4F3E-B338-6393D93E23D6}"/>
    <hyperlink ref="K21" location="T2.08" display="Click here to navigate to the task list for Action 2.08" xr:uid="{1DC2A9D1-A4C7-4CFB-8B28-2697A93D0F64}"/>
  </hyperlinks>
  <pageMargins left="0.23622047244094491" right="0.23622047244094491" top="0.23622047244094491" bottom="0.23622047244094491" header="0.31496062992125984" footer="0.31496062992125984"/>
  <pageSetup paperSize="9" scale="60" fitToWidth="2" fitToHeight="0" pageOrder="overThenDown" orientation="landscape" r:id="rId1"/>
  <headerFooter>
    <oddFooter>&amp;R&amp;D |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A2DCE-7BB2-4EC7-876D-5823B420CDE6}">
  <sheetPr>
    <pageSetUpPr fitToPage="1"/>
  </sheetPr>
  <dimension ref="A1:E55"/>
  <sheetViews>
    <sheetView showGridLines="0" workbookViewId="0">
      <pane ySplit="5" topLeftCell="A6" activePane="bottomLeft" state="frozen"/>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ht="15" customHeight="1">
      <c r="B1" s="1" t="s">
        <v>54</v>
      </c>
    </row>
    <row r="3" spans="2:4" ht="24.95" customHeight="1">
      <c r="B3" s="2" t="s">
        <v>70</v>
      </c>
    </row>
    <row r="5" spans="2:4" ht="25.5" customHeight="1">
      <c r="B5" s="33" t="s">
        <v>1</v>
      </c>
      <c r="C5" s="41" t="s">
        <v>55</v>
      </c>
      <c r="D5" s="37" t="s">
        <v>56</v>
      </c>
    </row>
    <row r="6" spans="2:4" ht="20.100000000000001" customHeight="1">
      <c r="B6" s="49" t="s">
        <v>71</v>
      </c>
      <c r="C6" s="54"/>
      <c r="D6" s="55"/>
    </row>
    <row r="7" spans="2:4" ht="20.100000000000001" customHeight="1">
      <c r="B7" s="14" t="s">
        <v>72</v>
      </c>
      <c r="C7" s="25"/>
      <c r="D7" s="39"/>
    </row>
    <row r="8" spans="2:4">
      <c r="B8" s="77">
        <v>2.0099999999999998</v>
      </c>
      <c r="C8" s="26" t="s">
        <v>57</v>
      </c>
      <c r="D8" s="40"/>
    </row>
    <row r="9" spans="2:4">
      <c r="B9" s="10"/>
      <c r="C9" s="26" t="s">
        <v>58</v>
      </c>
      <c r="D9" s="40"/>
    </row>
    <row r="10" spans="2:4">
      <c r="B10" s="10"/>
      <c r="C10" s="26" t="s">
        <v>59</v>
      </c>
      <c r="D10" s="40"/>
    </row>
    <row r="11" spans="2:4">
      <c r="B11" s="10"/>
      <c r="C11" s="26" t="s">
        <v>60</v>
      </c>
      <c r="D11" s="40"/>
    </row>
    <row r="12" spans="2:4">
      <c r="B12" s="10"/>
      <c r="C12" s="26" t="s">
        <v>61</v>
      </c>
      <c r="D12" s="40"/>
    </row>
    <row r="13" spans="2:4" ht="20.100000000000001" customHeight="1">
      <c r="B13" s="49" t="s">
        <v>74</v>
      </c>
      <c r="C13" s="54"/>
      <c r="D13" s="55"/>
    </row>
    <row r="14" spans="2:4" ht="20.100000000000001" customHeight="1">
      <c r="B14" s="14" t="s">
        <v>87</v>
      </c>
      <c r="C14" s="25"/>
      <c r="D14" s="39"/>
    </row>
    <row r="15" spans="2:4">
      <c r="B15" s="77">
        <v>2.02</v>
      </c>
      <c r="C15" s="26"/>
      <c r="D15" s="40"/>
    </row>
    <row r="16" spans="2:4">
      <c r="B16" s="10"/>
      <c r="C16" s="26"/>
      <c r="D16" s="40"/>
    </row>
    <row r="17" spans="2:4">
      <c r="B17" s="10"/>
      <c r="C17" s="26"/>
      <c r="D17" s="40"/>
    </row>
    <row r="18" spans="2:4">
      <c r="B18" s="10"/>
      <c r="C18" s="26"/>
      <c r="D18" s="40"/>
    </row>
    <row r="19" spans="2:4">
      <c r="B19" s="10"/>
      <c r="C19" s="26"/>
      <c r="D19" s="40"/>
    </row>
    <row r="20" spans="2:4">
      <c r="B20" s="77">
        <v>2.0299999999999998</v>
      </c>
      <c r="C20" s="26"/>
      <c r="D20" s="40"/>
    </row>
    <row r="21" spans="2:4">
      <c r="B21" s="10"/>
      <c r="C21" s="26"/>
      <c r="D21" s="40"/>
    </row>
    <row r="22" spans="2:4">
      <c r="B22" s="10"/>
      <c r="C22" s="26"/>
      <c r="D22" s="40"/>
    </row>
    <row r="23" spans="2:4">
      <c r="B23" s="10"/>
      <c r="C23" s="26"/>
      <c r="D23" s="40"/>
    </row>
    <row r="24" spans="2:4">
      <c r="B24" s="10"/>
      <c r="C24" s="26"/>
      <c r="D24" s="40"/>
    </row>
    <row r="25" spans="2:4" ht="20.100000000000001" customHeight="1">
      <c r="B25" s="14" t="s">
        <v>77</v>
      </c>
      <c r="C25" s="25"/>
      <c r="D25" s="39"/>
    </row>
    <row r="26" spans="2:4">
      <c r="B26" s="77">
        <v>2.04</v>
      </c>
      <c r="C26" s="26"/>
      <c r="D26" s="40"/>
    </row>
    <row r="27" spans="2:4">
      <c r="B27" s="10"/>
      <c r="C27" s="26"/>
      <c r="D27" s="40"/>
    </row>
    <row r="28" spans="2:4">
      <c r="B28" s="10"/>
      <c r="C28" s="26"/>
      <c r="D28" s="40"/>
    </row>
    <row r="29" spans="2:4">
      <c r="B29" s="10"/>
      <c r="C29" s="26"/>
      <c r="D29" s="40"/>
    </row>
    <row r="30" spans="2:4">
      <c r="B30" s="10"/>
      <c r="C30" s="26"/>
      <c r="D30" s="40"/>
    </row>
    <row r="31" spans="2:4">
      <c r="B31" s="77">
        <v>2.0499999999999998</v>
      </c>
      <c r="C31" s="26"/>
      <c r="D31" s="40"/>
    </row>
    <row r="32" spans="2:4">
      <c r="B32" s="10"/>
      <c r="C32" s="26"/>
      <c r="D32" s="40"/>
    </row>
    <row r="33" spans="2:4">
      <c r="B33" s="10"/>
      <c r="C33" s="26"/>
      <c r="D33" s="40"/>
    </row>
    <row r="34" spans="2:4">
      <c r="B34" s="10"/>
      <c r="C34" s="26"/>
      <c r="D34" s="40"/>
    </row>
    <row r="35" spans="2:4">
      <c r="B35" s="10"/>
      <c r="C35" s="26"/>
      <c r="D35" s="40"/>
    </row>
    <row r="36" spans="2:4" ht="20.100000000000001" customHeight="1">
      <c r="B36" s="49" t="s">
        <v>80</v>
      </c>
      <c r="C36" s="54"/>
      <c r="D36" s="55"/>
    </row>
    <row r="37" spans="2:4" ht="20.100000000000001" customHeight="1">
      <c r="B37" s="14" t="s">
        <v>81</v>
      </c>
      <c r="C37" s="25"/>
      <c r="D37" s="39"/>
    </row>
    <row r="38" spans="2:4">
      <c r="B38" s="77">
        <v>2.06</v>
      </c>
      <c r="C38" s="26"/>
      <c r="D38" s="40"/>
    </row>
    <row r="39" spans="2:4">
      <c r="B39" s="10"/>
      <c r="C39" s="26"/>
      <c r="D39" s="40"/>
    </row>
    <row r="40" spans="2:4">
      <c r="B40" s="10"/>
      <c r="C40" s="26"/>
      <c r="D40" s="40"/>
    </row>
    <row r="41" spans="2:4">
      <c r="B41" s="10"/>
      <c r="C41" s="26"/>
      <c r="D41" s="40"/>
    </row>
    <row r="42" spans="2:4">
      <c r="B42" s="10"/>
      <c r="C42" s="26"/>
      <c r="D42" s="40"/>
    </row>
    <row r="43" spans="2:4" ht="20.100000000000001" customHeight="1">
      <c r="B43" s="14" t="s">
        <v>83</v>
      </c>
      <c r="C43" s="25"/>
      <c r="D43" s="39"/>
    </row>
    <row r="44" spans="2:4">
      <c r="B44" s="77">
        <v>2.0699999999999998</v>
      </c>
      <c r="C44" s="26"/>
      <c r="D44" s="40"/>
    </row>
    <row r="45" spans="2:4">
      <c r="B45" s="10"/>
      <c r="C45" s="26"/>
      <c r="D45" s="40"/>
    </row>
    <row r="46" spans="2:4">
      <c r="B46" s="10"/>
      <c r="C46" s="26"/>
      <c r="D46" s="40"/>
    </row>
    <row r="47" spans="2:4">
      <c r="B47" s="10"/>
      <c r="C47" s="26"/>
      <c r="D47" s="40"/>
    </row>
    <row r="48" spans="2:4">
      <c r="B48" s="10"/>
      <c r="C48" s="26"/>
      <c r="D48" s="40"/>
    </row>
    <row r="49" spans="2:4" ht="20.100000000000001" customHeight="1">
      <c r="B49" s="49" t="s">
        <v>85</v>
      </c>
      <c r="C49" s="54"/>
      <c r="D49" s="55"/>
    </row>
    <row r="50" spans="2:4" ht="20.100000000000001" customHeight="1">
      <c r="B50" s="14" t="s">
        <v>88</v>
      </c>
      <c r="C50" s="25"/>
      <c r="D50" s="39"/>
    </row>
    <row r="51" spans="2:4">
      <c r="B51" s="77">
        <v>2.08</v>
      </c>
      <c r="C51" s="26"/>
      <c r="D51" s="40"/>
    </row>
    <row r="52" spans="2:4">
      <c r="B52" s="10"/>
      <c r="C52" s="26"/>
      <c r="D52" s="40"/>
    </row>
    <row r="53" spans="2:4">
      <c r="B53" s="10"/>
      <c r="C53" s="26"/>
      <c r="D53" s="40"/>
    </row>
    <row r="54" spans="2:4">
      <c r="B54" s="10"/>
      <c r="C54" s="26"/>
      <c r="D54" s="40"/>
    </row>
    <row r="55" spans="2:4">
      <c r="B55" s="10"/>
      <c r="C55" s="26"/>
      <c r="D55" s="40"/>
    </row>
  </sheetData>
  <autoFilter ref="B5:D55" xr:uid="{B69C6026-4589-4E09-A978-8F18E04E1E8F}"/>
  <hyperlinks>
    <hyperlink ref="B8" location="A2.01" display="A2.01" xr:uid="{ECFC28BB-72C5-4730-8B58-95036EAB773B}"/>
    <hyperlink ref="B15" location="A2.02" display="A2.02" xr:uid="{F90673F8-E392-4194-BACE-CF882F4772CD}"/>
    <hyperlink ref="B20" location="A2.03" display="A2.03" xr:uid="{C5815952-918E-49D8-AF1E-954F78485A01}"/>
    <hyperlink ref="B26" location="A2.04" display="A2.04" xr:uid="{0763E8FA-90DB-4ED2-A368-F1D85026E876}"/>
    <hyperlink ref="B31" location="A2.05" display="A2.05" xr:uid="{5E8B9C87-91CA-485C-96F1-14C26521F62B}"/>
    <hyperlink ref="B38" location="A2.06" display="A2.06" xr:uid="{3F8015B0-6D96-4FFB-A00E-E44A376D473D}"/>
    <hyperlink ref="B44" location="A2.07" display="A2.07" xr:uid="{A4DE5447-ADE7-45EC-A58B-C9729F52515D}"/>
    <hyperlink ref="B51" location="A2.08" display="A2.08" xr:uid="{E4849977-A0B3-4AC9-9300-C2B06D6A4EED}"/>
  </hyperlinks>
  <pageMargins left="0.23622047244094491" right="0.23622047244094491" top="0.23622047244094491" bottom="0.23622047244094491" header="0.31496062992125984" footer="0.31496062992125984"/>
  <pageSetup paperSize="9" scale="76" fitToHeight="0" orientation="landscape" r:id="rId1"/>
  <headerFooter>
    <oddFooter>&amp;R&amp;D |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6597A-741A-48D1-ADAE-259AE7E2F465}">
  <sheetPr>
    <pageSetUpPr fitToPage="1"/>
  </sheetPr>
  <dimension ref="A1:G55"/>
  <sheetViews>
    <sheetView showGridLines="0" workbookViewId="0">
      <pane ySplit="5" topLeftCell="A6" activePane="bottomLeft" state="frozen"/>
      <selection pane="bottomLeft" activeCell="A6" sqref="A6"/>
    </sheetView>
  </sheetViews>
  <sheetFormatPr defaultColWidth="0" defaultRowHeight="12.75"/>
  <cols>
    <col min="1" max="1" width="1.7109375" customWidth="1"/>
    <col min="2" max="2" width="6.7109375" customWidth="1"/>
    <col min="3" max="3" width="80.7109375" customWidth="1"/>
    <col min="4" max="4" width="17.7109375" customWidth="1"/>
    <col min="5" max="5" width="14.7109375" customWidth="1"/>
    <col min="6" max="6" width="11.85546875" bestFit="1" customWidth="1"/>
    <col min="7" max="7" width="1.7109375" customWidth="1"/>
    <col min="8" max="16384" width="9.140625" hidden="1"/>
  </cols>
  <sheetData>
    <row r="1" spans="2:6">
      <c r="B1" s="1" t="s">
        <v>62</v>
      </c>
    </row>
    <row r="3" spans="2:6" ht="24.95" customHeight="1">
      <c r="B3" s="2" t="s">
        <v>70</v>
      </c>
    </row>
    <row r="5" spans="2:6" ht="25.5">
      <c r="B5" s="47" t="s">
        <v>1</v>
      </c>
      <c r="C5" s="34" t="s">
        <v>6</v>
      </c>
      <c r="D5" s="43" t="s">
        <v>7</v>
      </c>
      <c r="E5" s="57" t="s">
        <v>8</v>
      </c>
      <c r="F5" s="37" t="s">
        <v>9</v>
      </c>
    </row>
    <row r="6" spans="2:6" ht="20.100000000000001" customHeight="1">
      <c r="B6" s="49" t="s">
        <v>71</v>
      </c>
      <c r="C6" s="54"/>
      <c r="D6" s="54"/>
      <c r="E6" s="56"/>
      <c r="F6" s="55"/>
    </row>
    <row r="7" spans="2:6" ht="20.100000000000001" customHeight="1">
      <c r="B7" s="14" t="s">
        <v>72</v>
      </c>
      <c r="C7" s="25"/>
      <c r="D7" s="25"/>
      <c r="E7" s="45"/>
      <c r="F7" s="39"/>
    </row>
    <row r="8" spans="2:6">
      <c r="B8" s="77">
        <v>2.0099999999999998</v>
      </c>
      <c r="C8" s="26" t="s">
        <v>63</v>
      </c>
      <c r="D8" s="23"/>
      <c r="E8" s="46"/>
      <c r="F8" s="40"/>
    </row>
    <row r="9" spans="2:6">
      <c r="B9" s="10"/>
      <c r="C9" s="26" t="s">
        <v>64</v>
      </c>
      <c r="D9" s="23"/>
      <c r="E9" s="46"/>
      <c r="F9" s="40"/>
    </row>
    <row r="10" spans="2:6">
      <c r="B10" s="10"/>
      <c r="C10" s="26" t="s">
        <v>65</v>
      </c>
      <c r="D10" s="23"/>
      <c r="E10" s="46"/>
      <c r="F10" s="40"/>
    </row>
    <row r="11" spans="2:6">
      <c r="B11" s="10"/>
      <c r="C11" s="26" t="s">
        <v>66</v>
      </c>
      <c r="D11" s="23"/>
      <c r="E11" s="46"/>
      <c r="F11" s="40"/>
    </row>
    <row r="12" spans="2:6">
      <c r="B12" s="10"/>
      <c r="C12" s="26" t="s">
        <v>67</v>
      </c>
      <c r="D12" s="23"/>
      <c r="E12" s="46"/>
      <c r="F12" s="40"/>
    </row>
    <row r="13" spans="2:6" ht="20.100000000000001" customHeight="1">
      <c r="B13" s="49" t="s">
        <v>74</v>
      </c>
      <c r="C13" s="54"/>
      <c r="D13" s="54"/>
      <c r="E13" s="56"/>
      <c r="F13" s="55"/>
    </row>
    <row r="14" spans="2:6" ht="20.100000000000001" customHeight="1">
      <c r="B14" s="14" t="s">
        <v>87</v>
      </c>
      <c r="C14" s="25"/>
      <c r="D14" s="25"/>
      <c r="E14" s="45"/>
      <c r="F14" s="39"/>
    </row>
    <row r="15" spans="2:6">
      <c r="B15" s="77">
        <v>2.02</v>
      </c>
      <c r="C15" s="26"/>
      <c r="D15" s="26"/>
      <c r="E15" s="46"/>
      <c r="F15" s="40"/>
    </row>
    <row r="16" spans="2:6">
      <c r="B16" s="10"/>
      <c r="C16" s="26"/>
      <c r="D16" s="26"/>
      <c r="E16" s="46"/>
      <c r="F16" s="40"/>
    </row>
    <row r="17" spans="2:6">
      <c r="B17" s="10"/>
      <c r="C17" s="26"/>
      <c r="D17" s="26"/>
      <c r="E17" s="46"/>
      <c r="F17" s="40"/>
    </row>
    <row r="18" spans="2:6">
      <c r="B18" s="10"/>
      <c r="C18" s="26"/>
      <c r="D18" s="26"/>
      <c r="E18" s="46"/>
      <c r="F18" s="40"/>
    </row>
    <row r="19" spans="2:6">
      <c r="B19" s="10"/>
      <c r="C19" s="26"/>
      <c r="D19" s="26"/>
      <c r="E19" s="46"/>
      <c r="F19" s="40"/>
    </row>
    <row r="20" spans="2:6">
      <c r="B20" s="77">
        <v>2.0299999999999998</v>
      </c>
      <c r="C20" s="26"/>
      <c r="D20" s="26"/>
      <c r="E20" s="46"/>
      <c r="F20" s="40"/>
    </row>
    <row r="21" spans="2:6">
      <c r="B21" s="10"/>
      <c r="C21" s="26"/>
      <c r="D21" s="26"/>
      <c r="E21" s="46"/>
      <c r="F21" s="40"/>
    </row>
    <row r="22" spans="2:6">
      <c r="B22" s="10"/>
      <c r="C22" s="26"/>
      <c r="D22" s="26"/>
      <c r="E22" s="46"/>
      <c r="F22" s="40"/>
    </row>
    <row r="23" spans="2:6">
      <c r="B23" s="10"/>
      <c r="C23" s="26"/>
      <c r="D23" s="26"/>
      <c r="E23" s="46"/>
      <c r="F23" s="40"/>
    </row>
    <row r="24" spans="2:6">
      <c r="B24" s="10"/>
      <c r="C24" s="26"/>
      <c r="D24" s="26"/>
      <c r="E24" s="46"/>
      <c r="F24" s="40"/>
    </row>
    <row r="25" spans="2:6" ht="20.100000000000001" customHeight="1">
      <c r="B25" s="14" t="s">
        <v>77</v>
      </c>
      <c r="C25" s="25"/>
      <c r="D25" s="25"/>
      <c r="E25" s="45"/>
      <c r="F25" s="39"/>
    </row>
    <row r="26" spans="2:6">
      <c r="B26" s="77">
        <v>2.04</v>
      </c>
      <c r="C26" s="26"/>
      <c r="D26" s="26"/>
      <c r="E26" s="46"/>
      <c r="F26" s="40"/>
    </row>
    <row r="27" spans="2:6">
      <c r="B27" s="10"/>
      <c r="C27" s="26"/>
      <c r="D27" s="26"/>
      <c r="E27" s="46"/>
      <c r="F27" s="40"/>
    </row>
    <row r="28" spans="2:6">
      <c r="B28" s="10"/>
      <c r="C28" s="26"/>
      <c r="D28" s="26"/>
      <c r="E28" s="46"/>
      <c r="F28" s="40"/>
    </row>
    <row r="29" spans="2:6">
      <c r="B29" s="10"/>
      <c r="C29" s="26"/>
      <c r="D29" s="26"/>
      <c r="E29" s="46"/>
      <c r="F29" s="40"/>
    </row>
    <row r="30" spans="2:6">
      <c r="B30" s="10"/>
      <c r="C30" s="26"/>
      <c r="D30" s="26"/>
      <c r="E30" s="46"/>
      <c r="F30" s="40"/>
    </row>
    <row r="31" spans="2:6">
      <c r="B31" s="77">
        <v>2.0499999999999998</v>
      </c>
      <c r="C31" s="26"/>
      <c r="D31" s="26"/>
      <c r="E31" s="46"/>
      <c r="F31" s="40"/>
    </row>
    <row r="32" spans="2:6">
      <c r="B32" s="10"/>
      <c r="C32" s="26"/>
      <c r="D32" s="26"/>
      <c r="E32" s="46"/>
      <c r="F32" s="40"/>
    </row>
    <row r="33" spans="2:6">
      <c r="B33" s="10"/>
      <c r="C33" s="26"/>
      <c r="D33" s="26"/>
      <c r="E33" s="46"/>
      <c r="F33" s="40"/>
    </row>
    <row r="34" spans="2:6">
      <c r="B34" s="10"/>
      <c r="C34" s="26"/>
      <c r="D34" s="26"/>
      <c r="E34" s="46"/>
      <c r="F34" s="40"/>
    </row>
    <row r="35" spans="2:6">
      <c r="B35" s="10"/>
      <c r="C35" s="26"/>
      <c r="D35" s="26"/>
      <c r="E35" s="46"/>
      <c r="F35" s="40"/>
    </row>
    <row r="36" spans="2:6" ht="20.100000000000001" customHeight="1">
      <c r="B36" s="49" t="s">
        <v>80</v>
      </c>
      <c r="C36" s="54"/>
      <c r="D36" s="54"/>
      <c r="E36" s="56"/>
      <c r="F36" s="55"/>
    </row>
    <row r="37" spans="2:6" ht="20.100000000000001" customHeight="1">
      <c r="B37" s="14" t="s">
        <v>81</v>
      </c>
      <c r="C37" s="25"/>
      <c r="D37" s="25"/>
      <c r="E37" s="45"/>
      <c r="F37" s="39"/>
    </row>
    <row r="38" spans="2:6">
      <c r="B38" s="77">
        <v>2.06</v>
      </c>
      <c r="C38" s="26"/>
      <c r="D38" s="26"/>
      <c r="E38" s="46"/>
      <c r="F38" s="40"/>
    </row>
    <row r="39" spans="2:6">
      <c r="B39" s="10"/>
      <c r="C39" s="26"/>
      <c r="D39" s="26"/>
      <c r="E39" s="46"/>
      <c r="F39" s="40"/>
    </row>
    <row r="40" spans="2:6">
      <c r="B40" s="10"/>
      <c r="C40" s="26"/>
      <c r="D40" s="26"/>
      <c r="E40" s="46"/>
      <c r="F40" s="40"/>
    </row>
    <row r="41" spans="2:6">
      <c r="B41" s="10"/>
      <c r="C41" s="26"/>
      <c r="D41" s="26"/>
      <c r="E41" s="46"/>
      <c r="F41" s="40"/>
    </row>
    <row r="42" spans="2:6">
      <c r="B42" s="10"/>
      <c r="C42" s="26"/>
      <c r="D42" s="26"/>
      <c r="E42" s="46"/>
      <c r="F42" s="40"/>
    </row>
    <row r="43" spans="2:6" ht="20.100000000000001" customHeight="1">
      <c r="B43" s="14" t="s">
        <v>83</v>
      </c>
      <c r="C43" s="25"/>
      <c r="D43" s="25"/>
      <c r="E43" s="45"/>
      <c r="F43" s="39"/>
    </row>
    <row r="44" spans="2:6">
      <c r="B44" s="77">
        <v>2.0699999999999998</v>
      </c>
      <c r="C44" s="26"/>
      <c r="D44" s="26"/>
      <c r="E44" s="46"/>
      <c r="F44" s="40"/>
    </row>
    <row r="45" spans="2:6">
      <c r="B45" s="10"/>
      <c r="C45" s="26"/>
      <c r="D45" s="26"/>
      <c r="E45" s="46"/>
      <c r="F45" s="40"/>
    </row>
    <row r="46" spans="2:6">
      <c r="B46" s="10"/>
      <c r="C46" s="26"/>
      <c r="D46" s="26"/>
      <c r="E46" s="46"/>
      <c r="F46" s="40"/>
    </row>
    <row r="47" spans="2:6">
      <c r="B47" s="10"/>
      <c r="C47" s="26"/>
      <c r="D47" s="26"/>
      <c r="E47" s="46"/>
      <c r="F47" s="40"/>
    </row>
    <row r="48" spans="2:6">
      <c r="B48" s="10"/>
      <c r="C48" s="26"/>
      <c r="D48" s="26"/>
      <c r="E48" s="46"/>
      <c r="F48" s="40"/>
    </row>
    <row r="49" spans="2:6" ht="20.100000000000001" customHeight="1">
      <c r="B49" s="49" t="s">
        <v>85</v>
      </c>
      <c r="C49" s="54"/>
      <c r="D49" s="54"/>
      <c r="E49" s="56"/>
      <c r="F49" s="55"/>
    </row>
    <row r="50" spans="2:6" ht="20.100000000000001" customHeight="1">
      <c r="B50" s="14" t="s">
        <v>88</v>
      </c>
      <c r="C50" s="25"/>
      <c r="D50" s="25"/>
      <c r="E50" s="45"/>
      <c r="F50" s="39"/>
    </row>
    <row r="51" spans="2:6">
      <c r="B51" s="77">
        <v>2.08</v>
      </c>
      <c r="C51" s="26"/>
      <c r="D51" s="26"/>
      <c r="E51" s="46"/>
      <c r="F51" s="40"/>
    </row>
    <row r="52" spans="2:6">
      <c r="B52" s="10"/>
      <c r="C52" s="26"/>
      <c r="D52" s="26"/>
      <c r="E52" s="46"/>
      <c r="F52" s="40"/>
    </row>
    <row r="53" spans="2:6">
      <c r="B53" s="10"/>
      <c r="C53" s="26"/>
      <c r="D53" s="26"/>
      <c r="E53" s="46"/>
      <c r="F53" s="40"/>
    </row>
    <row r="54" spans="2:6">
      <c r="B54" s="10"/>
      <c r="C54" s="26"/>
      <c r="D54" s="26"/>
      <c r="E54" s="46"/>
      <c r="F54" s="40"/>
    </row>
    <row r="55" spans="2:6">
      <c r="B55" s="10"/>
      <c r="C55" s="26"/>
      <c r="D55" s="26"/>
      <c r="E55" s="46"/>
      <c r="F55" s="40"/>
    </row>
  </sheetData>
  <dataValidations count="1">
    <dataValidation type="list" allowBlank="1" showInputMessage="1" showErrorMessage="1" sqref="F44:F48 F8:F12 F15:F24 F26:F35 F38:F42 F51:F55" xr:uid="{1D754921-2BE3-4FA8-8BAA-0BA509FFD629}">
      <formula1>"High, Medium, Low"</formula1>
    </dataValidation>
  </dataValidations>
  <hyperlinks>
    <hyperlink ref="B8" location="A2.01" display="A2.01" xr:uid="{40663CA9-4A37-4BD8-946F-AF363A77D04D}"/>
    <hyperlink ref="B15" location="A2.02" display="A2.02" xr:uid="{8650A4CF-6319-49D7-A2D5-2885374CE21B}"/>
    <hyperlink ref="B20" location="A2.03" display="A2.03" xr:uid="{D580A513-501D-49F2-A6E5-FFBCBBF5B4BA}"/>
    <hyperlink ref="B26" location="A2.04" display="A2.04" xr:uid="{B525F2B4-FB97-447E-82D1-7982BF172DF0}"/>
    <hyperlink ref="B31" location="A2.05" display="A2.05" xr:uid="{E8E19B0D-A194-4F97-92F1-656FFA214444}"/>
    <hyperlink ref="B38" location="A2.06" display="A2.06" xr:uid="{152CFED9-5FAF-4AE5-BA36-E5B2E654654E}"/>
    <hyperlink ref="B44" location="A2.07" display="A2.07" xr:uid="{754B1CAA-2173-4744-9F50-73C241CB4585}"/>
    <hyperlink ref="B51" location="A2.08" display="A2.08" xr:uid="{217935C8-E6F8-4271-B781-86D2FB29F076}"/>
  </hyperlinks>
  <pageMargins left="0.23622047244094491" right="0.23622047244094491" top="0.23622047244094491" bottom="0.23622047244094491" header="0.31496062992125984" footer="0.31496062992125984"/>
  <pageSetup paperSize="9" scale="77" fitToHeight="0" orientation="portrait" r:id="rId1"/>
  <headerFooter>
    <oddFooter>&amp;R&amp;D | &amp;T</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18EAD-339F-4284-9F54-99B9546C9DA8}">
  <sheetPr>
    <tabColor rgb="FF006D7D"/>
    <pageSetUpPr fitToPage="1"/>
  </sheetPr>
  <dimension ref="A1:M67"/>
  <sheetViews>
    <sheetView showGridLines="0" workbookViewId="0">
      <pane xSplit="2" ySplit="3" topLeftCell="C4" activePane="bottomRight" state="frozen"/>
      <selection pane="topRight" activeCell="C1" sqref="C1"/>
      <selection pane="bottomLeft" activeCell="A4" sqref="A4"/>
      <selection pane="bottomRight" activeCell="C4" sqref="C4"/>
    </sheetView>
  </sheetViews>
  <sheetFormatPr defaultColWidth="0" defaultRowHeight="12.75"/>
  <cols>
    <col min="1" max="1" width="6.7109375" customWidth="1"/>
    <col min="2" max="3" width="40.7109375" customWidth="1"/>
    <col min="4" max="4" width="12.140625" customWidth="1"/>
    <col min="5" max="5" width="18.7109375" customWidth="1"/>
    <col min="6" max="6" width="12.85546875" customWidth="1"/>
    <col min="7" max="7" width="80.7109375" customWidth="1"/>
    <col min="8" max="8" width="17.7109375" customWidth="1"/>
    <col min="9" max="9" width="12.28515625" customWidth="1"/>
    <col min="10" max="10" width="11.85546875" customWidth="1"/>
    <col min="11" max="11" width="9.7109375" customWidth="1"/>
    <col min="12" max="12" width="1.7109375" customWidth="1"/>
    <col min="13" max="13" width="0" hidden="1" customWidth="1"/>
    <col min="14" max="16384" width="9.140625" hidden="1"/>
  </cols>
  <sheetData>
    <row r="1" spans="1:12" ht="15" customHeight="1">
      <c r="A1" s="1" t="s">
        <v>0</v>
      </c>
    </row>
    <row r="2" spans="1:12" ht="42" customHeight="1">
      <c r="B2" s="3" t="s">
        <v>89</v>
      </c>
    </row>
    <row r="3" spans="1:12" ht="25.5">
      <c r="A3" s="5" t="s">
        <v>1</v>
      </c>
      <c r="B3" s="6" t="s">
        <v>592</v>
      </c>
      <c r="C3" s="17" t="s">
        <v>529</v>
      </c>
      <c r="D3" s="17" t="s">
        <v>3</v>
      </c>
      <c r="E3" s="17" t="s">
        <v>4</v>
      </c>
      <c r="F3" s="28" t="s">
        <v>5</v>
      </c>
      <c r="G3" s="17" t="s">
        <v>6</v>
      </c>
      <c r="H3" s="17" t="s">
        <v>7</v>
      </c>
      <c r="I3" s="28" t="s">
        <v>8</v>
      </c>
      <c r="J3" s="17" t="s">
        <v>9</v>
      </c>
      <c r="K3" s="59" t="s">
        <v>10</v>
      </c>
      <c r="L3" s="4"/>
    </row>
    <row r="4" spans="1:12" ht="20.100000000000001" customHeight="1">
      <c r="A4" s="58" t="s">
        <v>90</v>
      </c>
      <c r="B4" s="60"/>
      <c r="C4" s="60"/>
      <c r="D4" s="60"/>
      <c r="E4" s="60"/>
      <c r="F4" s="60"/>
      <c r="G4" s="60"/>
      <c r="H4" s="60"/>
      <c r="I4" s="60"/>
      <c r="J4" s="60"/>
      <c r="K4" s="61"/>
    </row>
    <row r="5" spans="1:12" ht="20.100000000000001" customHeight="1">
      <c r="A5" s="14" t="s">
        <v>72</v>
      </c>
      <c r="B5" s="15"/>
      <c r="C5" s="15"/>
      <c r="D5" s="15"/>
      <c r="E5" s="15"/>
      <c r="F5" s="15"/>
      <c r="G5" s="15"/>
      <c r="H5" s="15"/>
      <c r="I5" s="15"/>
      <c r="J5" s="15"/>
      <c r="K5" s="16"/>
    </row>
    <row r="6" spans="1:12" ht="409.5">
      <c r="A6" s="10">
        <v>3.01</v>
      </c>
      <c r="B6" s="9" t="s">
        <v>120</v>
      </c>
      <c r="C6" s="151" t="s">
        <v>561</v>
      </c>
      <c r="D6" s="79" t="s">
        <v>198</v>
      </c>
      <c r="E6" s="27"/>
      <c r="F6" s="31" t="str">
        <f>IF(R3.01="Met",100,IF(R3.01="Mostly met with some exceptions",80,IF(R3.01="Partially met",50,IF(R3.01="Substantially not met",20,IF(R3.01="Not applicable","n/a","")))))</f>
        <v/>
      </c>
      <c r="G6" s="23"/>
      <c r="H6" s="20"/>
      <c r="I6" s="72"/>
      <c r="J6" s="20"/>
      <c r="K6" s="75" t="s">
        <v>230</v>
      </c>
    </row>
    <row r="7" spans="1:12" ht="20.100000000000001" customHeight="1">
      <c r="A7" s="14" t="s">
        <v>91</v>
      </c>
      <c r="B7" s="15"/>
      <c r="C7" s="15"/>
      <c r="D7" s="24"/>
      <c r="E7" s="15"/>
      <c r="F7" s="15"/>
      <c r="G7" s="15"/>
      <c r="H7" s="15"/>
      <c r="I7" s="15"/>
      <c r="J7" s="15"/>
      <c r="K7" s="65"/>
    </row>
    <row r="8" spans="1:12" ht="409.5">
      <c r="A8" s="10">
        <v>3.02</v>
      </c>
      <c r="B8" s="9" t="s">
        <v>121</v>
      </c>
      <c r="C8" s="151" t="s">
        <v>562</v>
      </c>
      <c r="D8" s="79" t="s">
        <v>199</v>
      </c>
      <c r="E8" s="27"/>
      <c r="F8" s="31" t="str">
        <f>IF(R3.02="Met",100,IF(R3.02="Mostly met with some exceptions",80,IF(R3.02="Partially met",50,IF(R3.02="Substantially not met",20,IF(R3.02="Not applicable","n/a","")))))</f>
        <v/>
      </c>
      <c r="G8" s="23"/>
      <c r="H8" s="20"/>
      <c r="I8" s="72"/>
      <c r="J8" s="20"/>
      <c r="K8" s="75" t="s">
        <v>231</v>
      </c>
    </row>
    <row r="9" spans="1:12" ht="20.100000000000001" customHeight="1">
      <c r="A9" s="14" t="s">
        <v>69</v>
      </c>
      <c r="B9" s="15"/>
      <c r="C9" s="15"/>
      <c r="D9" s="24"/>
      <c r="E9" s="15"/>
      <c r="F9" s="15"/>
      <c r="G9" s="15"/>
      <c r="H9" s="15"/>
      <c r="I9" s="15"/>
      <c r="J9" s="15"/>
      <c r="K9" s="65"/>
    </row>
    <row r="10" spans="1:12" ht="409.5">
      <c r="A10" s="10">
        <v>3.03</v>
      </c>
      <c r="B10" s="9" t="s">
        <v>122</v>
      </c>
      <c r="C10" s="151" t="s">
        <v>563</v>
      </c>
      <c r="D10" s="79" t="s">
        <v>200</v>
      </c>
      <c r="E10" s="27"/>
      <c r="F10" s="31" t="str">
        <f>IF(R3.03="Met",100,IF(R3.03="Mostly met with some exceptions",80,IF(R3.03="Partially met",50,IF(R3.03="Substantially not met",20,IF(R3.03="Not applicable","n/a","")))))</f>
        <v/>
      </c>
      <c r="G10" s="23"/>
      <c r="H10" s="20"/>
      <c r="I10" s="72"/>
      <c r="J10" s="20"/>
      <c r="K10" s="75" t="s">
        <v>232</v>
      </c>
    </row>
    <row r="11" spans="1:12" ht="20.100000000000001" customHeight="1">
      <c r="A11" s="58" t="s">
        <v>92</v>
      </c>
      <c r="B11" s="60"/>
      <c r="C11" s="60"/>
      <c r="D11" s="62"/>
      <c r="E11" s="60"/>
      <c r="F11" s="60"/>
      <c r="G11" s="60"/>
      <c r="H11" s="60"/>
      <c r="I11" s="60"/>
      <c r="J11" s="60"/>
      <c r="K11" s="78"/>
    </row>
    <row r="12" spans="1:12" ht="20.100000000000001" customHeight="1">
      <c r="A12" s="14" t="s">
        <v>93</v>
      </c>
      <c r="B12" s="15"/>
      <c r="C12" s="15"/>
      <c r="D12" s="24"/>
      <c r="E12" s="15"/>
      <c r="F12" s="15"/>
      <c r="G12" s="15"/>
      <c r="H12" s="15"/>
      <c r="I12" s="15"/>
      <c r="J12" s="15"/>
      <c r="K12" s="65"/>
    </row>
    <row r="13" spans="1:12" ht="114.75">
      <c r="A13" s="10">
        <v>3.04</v>
      </c>
      <c r="B13" s="9" t="s">
        <v>508</v>
      </c>
      <c r="C13" s="151" t="s">
        <v>564</v>
      </c>
      <c r="D13" s="79" t="s">
        <v>201</v>
      </c>
      <c r="E13" s="27"/>
      <c r="F13" s="31" t="str">
        <f>IF(R3.04="Met",100,IF(R3.04="Mostly met with some exceptions",80,IF(R3.04="Partially met",50,IF(R3.04="Substantially not met",20,IF(R3.04="Not applicable","n/a","")))))</f>
        <v/>
      </c>
      <c r="G13" s="23"/>
      <c r="H13" s="20"/>
      <c r="I13" s="72"/>
      <c r="J13" s="20"/>
      <c r="K13" s="75" t="s">
        <v>233</v>
      </c>
    </row>
    <row r="14" spans="1:12" ht="20.100000000000001" customHeight="1">
      <c r="A14" s="14" t="s">
        <v>94</v>
      </c>
      <c r="B14" s="15"/>
      <c r="C14" s="15"/>
      <c r="D14" s="24"/>
      <c r="E14" s="15"/>
      <c r="F14" s="15"/>
      <c r="G14" s="15"/>
      <c r="H14" s="15"/>
      <c r="I14" s="15"/>
      <c r="J14" s="15"/>
      <c r="K14" s="65"/>
    </row>
    <row r="15" spans="1:12" ht="153">
      <c r="A15" s="10">
        <v>3.05</v>
      </c>
      <c r="B15" s="9" t="s">
        <v>123</v>
      </c>
      <c r="C15" s="151" t="s">
        <v>565</v>
      </c>
      <c r="D15" s="79" t="s">
        <v>202</v>
      </c>
      <c r="E15" s="27"/>
      <c r="F15" s="31" t="str">
        <f>IF(R3.05="Met",100,IF(R3.05="Mostly met with some exceptions",80,IF(R3.05="Partially met",50,IF(R3.05="Substantially not met",20,IF(R3.05="Not applicable","n/a","")))))</f>
        <v/>
      </c>
      <c r="G15" s="23"/>
      <c r="H15" s="20"/>
      <c r="I15" s="72"/>
      <c r="J15" s="20"/>
      <c r="K15" s="75" t="s">
        <v>234</v>
      </c>
    </row>
    <row r="16" spans="1:12" ht="20.100000000000001" customHeight="1">
      <c r="A16" s="14" t="s">
        <v>95</v>
      </c>
      <c r="B16" s="15"/>
      <c r="C16" s="15"/>
      <c r="D16" s="24"/>
      <c r="E16" s="15"/>
      <c r="F16" s="15"/>
      <c r="G16" s="15"/>
      <c r="H16" s="15"/>
      <c r="I16" s="15"/>
      <c r="J16" s="15"/>
      <c r="K16" s="65"/>
    </row>
    <row r="17" spans="1:11" ht="89.25">
      <c r="A17" s="10">
        <v>3.06</v>
      </c>
      <c r="B17" s="9" t="s">
        <v>124</v>
      </c>
      <c r="C17" s="22" t="s">
        <v>541</v>
      </c>
      <c r="D17" s="79" t="s">
        <v>203</v>
      </c>
      <c r="E17" s="27"/>
      <c r="F17" s="31" t="str">
        <f>IF(R3.06="Met",100,IF(R3.06="Mostly met with some exceptions",80,IF(R3.06="Partially met",50,IF(R3.06="Substantially not met",20,IF(R3.06="Not applicable","n/a","")))))</f>
        <v/>
      </c>
      <c r="G17" s="23"/>
      <c r="H17" s="20"/>
      <c r="I17" s="72"/>
      <c r="J17" s="20"/>
      <c r="K17" s="75" t="s">
        <v>235</v>
      </c>
    </row>
    <row r="18" spans="1:11" ht="20.100000000000001" customHeight="1">
      <c r="A18" s="14" t="s">
        <v>96</v>
      </c>
      <c r="B18" s="15"/>
      <c r="C18" s="15"/>
      <c r="D18" s="24"/>
      <c r="E18" s="15"/>
      <c r="F18" s="15"/>
      <c r="G18" s="15"/>
      <c r="H18" s="15"/>
      <c r="I18" s="15"/>
      <c r="J18" s="15"/>
      <c r="K18" s="65"/>
    </row>
    <row r="19" spans="1:11" ht="114.75">
      <c r="A19" s="10">
        <v>3.07</v>
      </c>
      <c r="B19" s="9" t="s">
        <v>125</v>
      </c>
      <c r="C19" s="151" t="s">
        <v>566</v>
      </c>
      <c r="D19" s="79" t="s">
        <v>204</v>
      </c>
      <c r="E19" s="27"/>
      <c r="F19" s="31" t="str">
        <f>IF(R3.07="Met",100,IF(R3.07="Mostly met with some exceptions",80,IF(R3.07="Partially met",50,IF(R3.07="Substantially not met",20,IF(R3.07="Not applicable","n/a","")))))</f>
        <v/>
      </c>
      <c r="G19" s="23"/>
      <c r="H19" s="20"/>
      <c r="I19" s="72"/>
      <c r="J19" s="20"/>
      <c r="K19" s="75" t="s">
        <v>236</v>
      </c>
    </row>
    <row r="20" spans="1:11" ht="20.100000000000001" customHeight="1">
      <c r="A20" s="14" t="s">
        <v>97</v>
      </c>
      <c r="B20" s="15"/>
      <c r="C20" s="15"/>
      <c r="D20" s="24"/>
      <c r="E20" s="15"/>
      <c r="F20" s="15"/>
      <c r="G20" s="15"/>
      <c r="H20" s="15"/>
      <c r="I20" s="15"/>
      <c r="J20" s="15"/>
      <c r="K20" s="65"/>
    </row>
    <row r="21" spans="1:11" ht="89.25">
      <c r="A21" s="10">
        <v>3.08</v>
      </c>
      <c r="B21" s="9" t="s">
        <v>126</v>
      </c>
      <c r="C21" s="151" t="s">
        <v>567</v>
      </c>
      <c r="D21" s="79" t="s">
        <v>205</v>
      </c>
      <c r="E21" s="27"/>
      <c r="F21" s="31" t="str">
        <f>IF(R3.08="Met",100,IF(R3.08="Mostly met with some exceptions",80,IF(R3.08="Partially met",50,IF(R3.08="Substantially not met",20,IF(R3.08="Not applicable","n/a","")))))</f>
        <v/>
      </c>
      <c r="G21" s="23"/>
      <c r="H21" s="20"/>
      <c r="I21" s="72"/>
      <c r="J21" s="20"/>
      <c r="K21" s="75" t="s">
        <v>237</v>
      </c>
    </row>
    <row r="22" spans="1:11" ht="20.100000000000001" customHeight="1">
      <c r="A22" s="14" t="s">
        <v>98</v>
      </c>
      <c r="B22" s="15"/>
      <c r="C22" s="15"/>
      <c r="D22" s="24"/>
      <c r="E22" s="15"/>
      <c r="F22" s="15"/>
      <c r="G22" s="15"/>
      <c r="H22" s="15"/>
      <c r="I22" s="15"/>
      <c r="J22" s="15"/>
      <c r="K22" s="65"/>
    </row>
    <row r="23" spans="1:11" ht="204">
      <c r="A23" s="10">
        <v>3.09</v>
      </c>
      <c r="B23" s="9" t="s">
        <v>509</v>
      </c>
      <c r="C23" s="151" t="s">
        <v>568</v>
      </c>
      <c r="D23" s="79" t="s">
        <v>206</v>
      </c>
      <c r="E23" s="27"/>
      <c r="F23" s="31" t="str">
        <f>IF(R3.09="Met",100,IF(R3.09="Mostly met with some exceptions",80,IF(R3.09="Partially met",50,IF(R3.09="Substantially not met",20,IF(R3.09="Not applicable","n/a","")))))</f>
        <v/>
      </c>
      <c r="G23" s="23"/>
      <c r="H23" s="20"/>
      <c r="I23" s="72"/>
      <c r="J23" s="20"/>
      <c r="K23" s="75" t="s">
        <v>238</v>
      </c>
    </row>
    <row r="24" spans="1:11" ht="165.75">
      <c r="A24" s="10">
        <v>3.1</v>
      </c>
      <c r="B24" s="9" t="s">
        <v>127</v>
      </c>
      <c r="C24" s="151" t="s">
        <v>569</v>
      </c>
      <c r="D24" s="79" t="s">
        <v>207</v>
      </c>
      <c r="E24" s="27"/>
      <c r="F24" s="31" t="str">
        <f>IF(R3.10="Met",100,IF(R3.10="Mostly met with some exceptions",80,IF(R3.10="Partially met",50,IF(R3.10="Substantially not met",20,IF(R3.10="Not applicable","n/a","")))))</f>
        <v/>
      </c>
      <c r="G24" s="23"/>
      <c r="H24" s="20"/>
      <c r="I24" s="72"/>
      <c r="J24" s="20"/>
      <c r="K24" s="75" t="s">
        <v>239</v>
      </c>
    </row>
    <row r="25" spans="1:11" ht="20.100000000000001" customHeight="1">
      <c r="A25" s="14" t="s">
        <v>99</v>
      </c>
      <c r="B25" s="15"/>
      <c r="C25" s="15"/>
      <c r="D25" s="24"/>
      <c r="E25" s="15"/>
      <c r="F25" s="15"/>
      <c r="G25" s="15"/>
      <c r="H25" s="15"/>
      <c r="I25" s="15"/>
      <c r="J25" s="15"/>
      <c r="K25" s="65"/>
    </row>
    <row r="26" spans="1:11" ht="153">
      <c r="A26" s="10">
        <v>3.11</v>
      </c>
      <c r="B26" s="9" t="s">
        <v>510</v>
      </c>
      <c r="C26" s="151" t="s">
        <v>570</v>
      </c>
      <c r="D26" s="79" t="s">
        <v>208</v>
      </c>
      <c r="E26" s="27"/>
      <c r="F26" s="31" t="str">
        <f>IF(R3.11="Met",100,IF(R3.11="Mostly met with some exceptions",80,IF(R3.11="Partially met",50,IF(R3.11="Substantially not met",20,IF(R3.11="Not applicable","n/a","")))))</f>
        <v/>
      </c>
      <c r="G26" s="23"/>
      <c r="H26" s="20"/>
      <c r="I26" s="72"/>
      <c r="J26" s="20"/>
      <c r="K26" s="75" t="s">
        <v>240</v>
      </c>
    </row>
    <row r="27" spans="1:11" ht="20.100000000000001" customHeight="1">
      <c r="A27" s="14" t="s">
        <v>100</v>
      </c>
      <c r="B27" s="15"/>
      <c r="C27" s="15"/>
      <c r="D27" s="24"/>
      <c r="E27" s="15"/>
      <c r="F27" s="15"/>
      <c r="G27" s="15"/>
      <c r="H27" s="15"/>
      <c r="I27" s="15"/>
      <c r="J27" s="15"/>
      <c r="K27" s="65"/>
    </row>
    <row r="28" spans="1:11" ht="267.75">
      <c r="A28" s="10">
        <v>3.12</v>
      </c>
      <c r="B28" s="9" t="s">
        <v>511</v>
      </c>
      <c r="C28" s="151" t="s">
        <v>571</v>
      </c>
      <c r="D28" s="79" t="s">
        <v>209</v>
      </c>
      <c r="E28" s="27"/>
      <c r="F28" s="31" t="str">
        <f>IF(R3.12="Met",100,IF(R3.12="Mostly met with some exceptions",80,IF(R3.12="Partially met",50,IF(R3.12="Substantially not met",20,IF(R3.12="Not applicable","n/a","")))))</f>
        <v/>
      </c>
      <c r="G28" s="23"/>
      <c r="H28" s="20"/>
      <c r="I28" s="72"/>
      <c r="J28" s="20"/>
      <c r="K28" s="75" t="s">
        <v>241</v>
      </c>
    </row>
    <row r="29" spans="1:11" ht="20.100000000000001" customHeight="1">
      <c r="A29" s="14" t="s">
        <v>101</v>
      </c>
      <c r="B29" s="15"/>
      <c r="C29" s="15"/>
      <c r="D29" s="24"/>
      <c r="E29" s="15"/>
      <c r="F29" s="15"/>
      <c r="G29" s="15"/>
      <c r="H29" s="15"/>
      <c r="I29" s="15"/>
      <c r="J29" s="15"/>
      <c r="K29" s="65"/>
    </row>
    <row r="30" spans="1:11" ht="216.75">
      <c r="A30" s="10">
        <v>3.13</v>
      </c>
      <c r="B30" s="9" t="s">
        <v>128</v>
      </c>
      <c r="C30" s="151" t="s">
        <v>572</v>
      </c>
      <c r="D30" s="79" t="s">
        <v>210</v>
      </c>
      <c r="E30" s="27"/>
      <c r="F30" s="31" t="str">
        <f>IF(R3.13="Met",100,IF(R3.13="Mostly met with some exceptions",80,IF(R3.13="Partially met",50,IF(R3.13="Substantially not met",20,IF(R3.13="Not applicable","n/a","")))))</f>
        <v/>
      </c>
      <c r="G30" s="23"/>
      <c r="H30" s="20"/>
      <c r="I30" s="72"/>
      <c r="J30" s="20"/>
      <c r="K30" s="75" t="s">
        <v>242</v>
      </c>
    </row>
    <row r="31" spans="1:11" ht="20.100000000000001" customHeight="1">
      <c r="A31" s="14" t="s">
        <v>102</v>
      </c>
      <c r="B31" s="15"/>
      <c r="C31" s="15"/>
      <c r="D31" s="24"/>
      <c r="E31" s="15"/>
      <c r="F31" s="15"/>
      <c r="G31" s="15"/>
      <c r="H31" s="15"/>
      <c r="I31" s="15"/>
      <c r="J31" s="15"/>
      <c r="K31" s="65"/>
    </row>
    <row r="32" spans="1:11" ht="267.75">
      <c r="A32" s="10">
        <v>3.14</v>
      </c>
      <c r="B32" s="9" t="s">
        <v>129</v>
      </c>
      <c r="C32" s="151" t="s">
        <v>573</v>
      </c>
      <c r="D32" s="79" t="s">
        <v>211</v>
      </c>
      <c r="E32" s="27"/>
      <c r="F32" s="31" t="str">
        <f>IF(R3.14="Met",100,IF(R3.14="Mostly met with some exceptions",80,IF(R3.14="Partially met",50,IF(R3.14="Substantially not met",20,IF(R3.14="Not applicable","n/a","")))))</f>
        <v/>
      </c>
      <c r="G32" s="23"/>
      <c r="H32" s="20"/>
      <c r="I32" s="72"/>
      <c r="J32" s="20"/>
      <c r="K32" s="75" t="s">
        <v>243</v>
      </c>
    </row>
    <row r="33" spans="1:11" ht="20.100000000000001" customHeight="1">
      <c r="A33" s="58" t="s">
        <v>103</v>
      </c>
      <c r="B33" s="60"/>
      <c r="C33" s="60"/>
      <c r="D33" s="62"/>
      <c r="E33" s="60"/>
      <c r="F33" s="60"/>
      <c r="G33" s="60"/>
      <c r="H33" s="60"/>
      <c r="I33" s="60"/>
      <c r="J33" s="60"/>
      <c r="K33" s="78"/>
    </row>
    <row r="34" spans="1:11" ht="20.100000000000001" customHeight="1">
      <c r="A34" s="14" t="s">
        <v>104</v>
      </c>
      <c r="B34" s="15"/>
      <c r="C34" s="15"/>
      <c r="D34" s="24"/>
      <c r="E34" s="15"/>
      <c r="F34" s="15"/>
      <c r="G34" s="15"/>
      <c r="H34" s="15"/>
      <c r="I34" s="15"/>
      <c r="J34" s="15"/>
      <c r="K34" s="65"/>
    </row>
    <row r="35" spans="1:11" ht="267.75">
      <c r="A35" s="10">
        <v>3.15</v>
      </c>
      <c r="B35" s="9" t="s">
        <v>130</v>
      </c>
      <c r="C35" s="151" t="s">
        <v>574</v>
      </c>
      <c r="D35" s="79" t="s">
        <v>212</v>
      </c>
      <c r="E35" s="27"/>
      <c r="F35" s="31" t="str">
        <f>IF(R3.15="Met",100,IF(R3.15="Mostly met with some exceptions",80,IF(R3.15="Partially met",50,IF(R3.15="Substantially not met",20,IF(R3.15="Not applicable","n/a","")))))</f>
        <v/>
      </c>
      <c r="G35" s="23"/>
      <c r="H35" s="20"/>
      <c r="I35" s="72"/>
      <c r="J35" s="20"/>
      <c r="K35" s="75" t="s">
        <v>244</v>
      </c>
    </row>
    <row r="36" spans="1:11" ht="216.75">
      <c r="A36" s="10">
        <v>3.16</v>
      </c>
      <c r="B36" s="9" t="s">
        <v>131</v>
      </c>
      <c r="C36" s="151" t="s">
        <v>575</v>
      </c>
      <c r="D36" s="79" t="s">
        <v>213</v>
      </c>
      <c r="E36" s="27"/>
      <c r="F36" s="31" t="str">
        <f>IF(R3.16="Met",100,IF(R3.16="Mostly met with some exceptions",80,IF(R3.16="Partially met",50,IF(R3.16="Substantially not met",20,IF(R3.16="Not applicable","n/a","")))))</f>
        <v/>
      </c>
      <c r="G36" s="23"/>
      <c r="H36" s="20"/>
      <c r="I36" s="72"/>
      <c r="J36" s="20"/>
      <c r="K36" s="75" t="s">
        <v>245</v>
      </c>
    </row>
    <row r="37" spans="1:11" ht="20.100000000000001" customHeight="1">
      <c r="A37" s="14" t="s">
        <v>105</v>
      </c>
      <c r="B37" s="15"/>
      <c r="C37" s="15"/>
      <c r="D37" s="24"/>
      <c r="E37" s="15"/>
      <c r="F37" s="15"/>
      <c r="G37" s="15"/>
      <c r="H37" s="15"/>
      <c r="I37" s="15"/>
      <c r="J37" s="15"/>
      <c r="K37" s="65"/>
    </row>
    <row r="38" spans="1:11" ht="153">
      <c r="A38" s="10">
        <v>3.17</v>
      </c>
      <c r="B38" s="9" t="s">
        <v>132</v>
      </c>
      <c r="C38" s="150" t="s">
        <v>576</v>
      </c>
      <c r="D38" s="79" t="s">
        <v>214</v>
      </c>
      <c r="E38" s="27"/>
      <c r="F38" s="31" t="str">
        <f>IF(R3.17="Met",100,IF(R3.17="Mostly met with some exceptions",80,IF(R3.17="Partially met",50,IF(R3.17="Substantially not met",20,IF(R3.17="Not applicable","n/a","")))))</f>
        <v/>
      </c>
      <c r="G38" s="23"/>
      <c r="H38" s="20"/>
      <c r="I38" s="72"/>
      <c r="J38" s="20"/>
      <c r="K38" s="75" t="s">
        <v>246</v>
      </c>
    </row>
    <row r="39" spans="1:11" ht="20.100000000000001" customHeight="1">
      <c r="A39" s="14" t="s">
        <v>106</v>
      </c>
      <c r="B39" s="15"/>
      <c r="C39" s="15"/>
      <c r="D39" s="24"/>
      <c r="E39" s="15"/>
      <c r="F39" s="15"/>
      <c r="G39" s="15"/>
      <c r="H39" s="15"/>
      <c r="I39" s="15"/>
      <c r="J39" s="15"/>
      <c r="K39" s="65"/>
    </row>
    <row r="40" spans="1:11" ht="89.25">
      <c r="A40" s="10">
        <v>3.18</v>
      </c>
      <c r="B40" s="9" t="s">
        <v>133</v>
      </c>
      <c r="C40" s="150" t="s">
        <v>577</v>
      </c>
      <c r="D40" s="79" t="s">
        <v>215</v>
      </c>
      <c r="E40" s="27"/>
      <c r="F40" s="31" t="str">
        <f>IF(R3.18="Met",100,IF(R3.18="Mostly met with some exceptions",80,IF(R3.18="Partially met",50,IF(R3.18="Substantially not met",20,IF(R3.18="Not applicable","n/a","")))))</f>
        <v/>
      </c>
      <c r="G40" s="23"/>
      <c r="H40" s="20"/>
      <c r="I40" s="72"/>
      <c r="J40" s="20"/>
      <c r="K40" s="75" t="s">
        <v>247</v>
      </c>
    </row>
    <row r="41" spans="1:11" ht="20.100000000000001" customHeight="1">
      <c r="A41" s="58" t="s">
        <v>107</v>
      </c>
      <c r="B41" s="60"/>
      <c r="C41" s="60"/>
      <c r="D41" s="62"/>
      <c r="E41" s="60"/>
      <c r="F41" s="60"/>
      <c r="G41" s="60"/>
      <c r="H41" s="60"/>
      <c r="I41" s="60"/>
      <c r="J41" s="60"/>
      <c r="K41" s="78"/>
    </row>
    <row r="42" spans="1:11" ht="20.100000000000001" customHeight="1">
      <c r="A42" s="14" t="s">
        <v>108</v>
      </c>
      <c r="B42" s="15"/>
      <c r="C42" s="15"/>
      <c r="D42" s="24"/>
      <c r="E42" s="15"/>
      <c r="F42" s="15"/>
      <c r="G42" s="15"/>
      <c r="H42" s="15"/>
      <c r="I42" s="15"/>
      <c r="J42" s="15"/>
      <c r="K42" s="65"/>
    </row>
    <row r="43" spans="1:11" ht="165.75">
      <c r="A43" s="10">
        <v>3.19</v>
      </c>
      <c r="B43" s="9" t="s">
        <v>134</v>
      </c>
      <c r="C43" s="151" t="s">
        <v>578</v>
      </c>
      <c r="D43" s="79" t="s">
        <v>216</v>
      </c>
      <c r="E43" s="27"/>
      <c r="F43" s="31" t="str">
        <f>IF(R3.19="Met",100,IF(R3.19="Mostly met with some exceptions",80,IF(R3.19="Partially met",50,IF(R3.19="Substantially not met",20,IF(R3.19="Not applicable","n/a","")))))</f>
        <v/>
      </c>
      <c r="G43" s="23"/>
      <c r="H43" s="20"/>
      <c r="I43" s="72"/>
      <c r="J43" s="20"/>
      <c r="K43" s="75" t="s">
        <v>248</v>
      </c>
    </row>
    <row r="44" spans="1:11" ht="20.100000000000001" customHeight="1">
      <c r="A44" s="14" t="s">
        <v>109</v>
      </c>
      <c r="B44" s="15"/>
      <c r="C44" s="15"/>
      <c r="D44" s="24"/>
      <c r="E44" s="15"/>
      <c r="F44" s="15"/>
      <c r="G44" s="15"/>
      <c r="H44" s="15"/>
      <c r="I44" s="15"/>
      <c r="J44" s="15"/>
      <c r="K44" s="65"/>
    </row>
    <row r="45" spans="1:11" ht="89.25">
      <c r="A45" s="10">
        <v>3.2</v>
      </c>
      <c r="B45" s="9" t="s">
        <v>135</v>
      </c>
      <c r="C45" s="22" t="s">
        <v>541</v>
      </c>
      <c r="D45" s="79" t="s">
        <v>217</v>
      </c>
      <c r="E45" s="27"/>
      <c r="F45" s="31" t="str">
        <f>IF(R3.20="Met",100,IF(R3.20="Mostly met with some exceptions",80,IF(R3.20="Partially met",50,IF(R3.20="Substantially not met",20,IF(R3.20="Not applicable","n/a","")))))</f>
        <v/>
      </c>
      <c r="G45" s="23"/>
      <c r="H45" s="20"/>
      <c r="I45" s="72"/>
      <c r="J45" s="20"/>
      <c r="K45" s="75" t="s">
        <v>249</v>
      </c>
    </row>
    <row r="46" spans="1:11" ht="20.100000000000001" customHeight="1">
      <c r="A46" s="14" t="s">
        <v>110</v>
      </c>
      <c r="B46" s="15"/>
      <c r="C46" s="15"/>
      <c r="D46" s="24"/>
      <c r="E46" s="15"/>
      <c r="F46" s="15"/>
      <c r="G46" s="15"/>
      <c r="H46" s="15"/>
      <c r="I46" s="15"/>
      <c r="J46" s="15"/>
      <c r="K46" s="65"/>
    </row>
    <row r="47" spans="1:11" ht="408">
      <c r="A47" s="10">
        <v>3.21</v>
      </c>
      <c r="B47" s="9" t="s">
        <v>136</v>
      </c>
      <c r="C47" s="151" t="s">
        <v>579</v>
      </c>
      <c r="D47" s="79" t="s">
        <v>218</v>
      </c>
      <c r="E47" s="27"/>
      <c r="F47" s="31" t="str">
        <f>IF(R3.21="Met",100,IF(R3.21="Mostly met with some exceptions",80,IF(R3.21="Partially met",50,IF(R3.21="Substantially not met",20,IF(R3.21="Not applicable","n/a","")))))</f>
        <v/>
      </c>
      <c r="G47" s="23"/>
      <c r="H47" s="20"/>
      <c r="I47" s="72"/>
      <c r="J47" s="20"/>
      <c r="K47" s="75" t="s">
        <v>250</v>
      </c>
    </row>
    <row r="48" spans="1:11" ht="140.25">
      <c r="A48" s="10">
        <v>3.22</v>
      </c>
      <c r="B48" s="9" t="s">
        <v>137</v>
      </c>
      <c r="C48" s="151" t="s">
        <v>580</v>
      </c>
      <c r="D48" s="79" t="s">
        <v>219</v>
      </c>
      <c r="E48" s="27"/>
      <c r="F48" s="31" t="str">
        <f>IF(R3.22="Met",100,IF(R3.22="Mostly met with some exceptions",80,IF(R3.22="Partially met",50,IF(R3.22="Substantially not met",20,IF(R3.22="Not applicable","n/a","")))))</f>
        <v/>
      </c>
      <c r="G48" s="23"/>
      <c r="H48" s="20"/>
      <c r="I48" s="72"/>
      <c r="J48" s="20"/>
      <c r="K48" s="75" t="s">
        <v>251</v>
      </c>
    </row>
    <row r="49" spans="1:11" ht="89.25">
      <c r="A49" s="10">
        <v>3.23</v>
      </c>
      <c r="B49" s="9" t="s">
        <v>138</v>
      </c>
      <c r="C49" s="150" t="s">
        <v>581</v>
      </c>
      <c r="D49" s="79" t="s">
        <v>220</v>
      </c>
      <c r="E49" s="27"/>
      <c r="F49" s="31" t="str">
        <f>IF(R3.23="Met",100,IF(R3.23="Mostly met with some exceptions",80,IF(R3.23="Partially met",50,IF(R3.23="Substantially not met",20,IF(R3.23="Not applicable","n/a","")))))</f>
        <v/>
      </c>
      <c r="G49" s="23"/>
      <c r="H49" s="20"/>
      <c r="I49" s="72"/>
      <c r="J49" s="20"/>
      <c r="K49" s="75" t="s">
        <v>252</v>
      </c>
    </row>
    <row r="50" spans="1:11" ht="20.100000000000001" customHeight="1">
      <c r="A50" s="14" t="s">
        <v>111</v>
      </c>
      <c r="B50" s="15"/>
      <c r="C50" s="15"/>
      <c r="D50" s="24"/>
      <c r="E50" s="15"/>
      <c r="F50" s="15"/>
      <c r="G50" s="15"/>
      <c r="H50" s="15"/>
      <c r="I50" s="15"/>
      <c r="J50" s="15"/>
      <c r="K50" s="65"/>
    </row>
    <row r="51" spans="1:11" ht="140.25">
      <c r="A51" s="10">
        <v>3.24</v>
      </c>
      <c r="B51" s="9" t="s">
        <v>139</v>
      </c>
      <c r="C51" s="151" t="s">
        <v>582</v>
      </c>
      <c r="D51" s="79" t="s">
        <v>221</v>
      </c>
      <c r="E51" s="27"/>
      <c r="F51" s="31" t="str">
        <f>IF(R3.24="Met",100,IF(R3.24="Mostly met with some exceptions",80,IF(R3.24="Partially met",50,IF(R3.24="Substantially not met",20,IF(R3.24="Not applicable","n/a","")))))</f>
        <v/>
      </c>
      <c r="G51" s="23"/>
      <c r="H51" s="20"/>
      <c r="I51" s="72"/>
      <c r="J51" s="20"/>
      <c r="K51" s="75" t="s">
        <v>253</v>
      </c>
    </row>
    <row r="52" spans="1:11" ht="20.100000000000001" customHeight="1">
      <c r="A52" s="58" t="s">
        <v>112</v>
      </c>
      <c r="B52" s="60"/>
      <c r="C52" s="60"/>
      <c r="D52" s="62"/>
      <c r="E52" s="60"/>
      <c r="F52" s="60"/>
      <c r="G52" s="60"/>
      <c r="H52" s="60"/>
      <c r="I52" s="60"/>
      <c r="J52" s="60"/>
      <c r="K52" s="78"/>
    </row>
    <row r="53" spans="1:11" ht="20.100000000000001" customHeight="1">
      <c r="A53" s="14" t="s">
        <v>113</v>
      </c>
      <c r="B53" s="15"/>
      <c r="C53" s="15"/>
      <c r="D53" s="24"/>
      <c r="E53" s="15"/>
      <c r="F53" s="15"/>
      <c r="G53" s="15"/>
      <c r="H53" s="15"/>
      <c r="I53" s="15"/>
      <c r="J53" s="15"/>
      <c r="K53" s="65"/>
    </row>
    <row r="54" spans="1:11" ht="89.25">
      <c r="A54" s="10">
        <v>3.25</v>
      </c>
      <c r="B54" s="9" t="s">
        <v>140</v>
      </c>
      <c r="C54" s="150" t="s">
        <v>583</v>
      </c>
      <c r="D54" s="79" t="s">
        <v>222</v>
      </c>
      <c r="E54" s="27"/>
      <c r="F54" s="31" t="str">
        <f>IF(R3.25="Met",100,IF(R3.25="Mostly met with some exceptions",80,IF(R3.25="Partially met",50,IF(R3.25="Substantially not met",20,IF(R3.25="Not applicable","n/a","")))))</f>
        <v/>
      </c>
      <c r="G54" s="23"/>
      <c r="H54" s="20"/>
      <c r="I54" s="72"/>
      <c r="J54" s="20"/>
      <c r="K54" s="75" t="s">
        <v>254</v>
      </c>
    </row>
    <row r="55" spans="1:11" ht="89.25">
      <c r="A55" s="10">
        <v>3.26</v>
      </c>
      <c r="B55" s="9" t="s">
        <v>141</v>
      </c>
      <c r="C55" s="150" t="s">
        <v>584</v>
      </c>
      <c r="D55" s="79" t="s">
        <v>223</v>
      </c>
      <c r="E55" s="27"/>
      <c r="F55" s="31" t="str">
        <f>IF(R3.26="Met",100,IF(R3.26="Mostly met with some exceptions",80,IF(R3.26="Partially met",50,IF(R3.26="Substantially not met",20,IF(R3.26="Not applicable","n/a","")))))</f>
        <v/>
      </c>
      <c r="G55" s="23"/>
      <c r="H55" s="20"/>
      <c r="I55" s="72"/>
      <c r="J55" s="20"/>
      <c r="K55" s="75" t="s">
        <v>255</v>
      </c>
    </row>
    <row r="56" spans="1:11" ht="20.100000000000001" customHeight="1">
      <c r="A56" s="14" t="s">
        <v>114</v>
      </c>
      <c r="B56" s="15"/>
      <c r="C56" s="15"/>
      <c r="D56" s="24"/>
      <c r="E56" s="15"/>
      <c r="F56" s="15"/>
      <c r="G56" s="15"/>
      <c r="H56" s="15"/>
      <c r="I56" s="15"/>
      <c r="J56" s="15"/>
      <c r="K56" s="65"/>
    </row>
    <row r="57" spans="1:11" ht="127.5">
      <c r="A57" s="10">
        <v>3.27</v>
      </c>
      <c r="B57" s="9" t="s">
        <v>142</v>
      </c>
      <c r="C57" s="150" t="s">
        <v>585</v>
      </c>
      <c r="D57" s="79" t="s">
        <v>224</v>
      </c>
      <c r="E57" s="27"/>
      <c r="F57" s="31" t="str">
        <f>IF(R3.27="Met",100,IF(R3.27="Mostly met with some exceptions",80,IF(R3.27="Partially met",50,IF(R3.27="Substantially not met",20,IF(R3.27="Not applicable","n/a","")))))</f>
        <v/>
      </c>
      <c r="G57" s="23"/>
      <c r="H57" s="20"/>
      <c r="I57" s="72"/>
      <c r="J57" s="20"/>
      <c r="K57" s="75" t="s">
        <v>256</v>
      </c>
    </row>
    <row r="58" spans="1:11" ht="20.100000000000001" customHeight="1">
      <c r="A58" s="14" t="s">
        <v>115</v>
      </c>
      <c r="B58" s="15"/>
      <c r="C58" s="15"/>
      <c r="D58" s="24"/>
      <c r="E58" s="15"/>
      <c r="F58" s="15"/>
      <c r="G58" s="15"/>
      <c r="H58" s="15"/>
      <c r="I58" s="15"/>
      <c r="J58" s="15"/>
      <c r="K58" s="65"/>
    </row>
    <row r="59" spans="1:11" ht="89.25">
      <c r="A59" s="10">
        <v>3.28</v>
      </c>
      <c r="B59" s="9" t="s">
        <v>143</v>
      </c>
      <c r="C59" s="22" t="s">
        <v>541</v>
      </c>
      <c r="D59" s="79" t="s">
        <v>225</v>
      </c>
      <c r="E59" s="27"/>
      <c r="F59" s="31" t="str">
        <f>IF(R3.28="Met",100,IF(R3.28="Mostly met with some exceptions",80,IF(R3.28="Partially met",50,IF(R3.28="Substantially not met",20,IF(R3.28="Not applicable","n/a","")))))</f>
        <v/>
      </c>
      <c r="G59" s="23"/>
      <c r="H59" s="20"/>
      <c r="I59" s="72"/>
      <c r="J59" s="20"/>
      <c r="K59" s="75" t="s">
        <v>257</v>
      </c>
    </row>
    <row r="60" spans="1:11" ht="20.100000000000001" customHeight="1">
      <c r="A60" s="14" t="s">
        <v>116</v>
      </c>
      <c r="B60" s="15"/>
      <c r="C60" s="15"/>
      <c r="D60" s="24"/>
      <c r="E60" s="15"/>
      <c r="F60" s="15"/>
      <c r="G60" s="15"/>
      <c r="H60" s="15"/>
      <c r="I60" s="15"/>
      <c r="J60" s="15"/>
      <c r="K60" s="65"/>
    </row>
    <row r="61" spans="1:11" ht="114.75">
      <c r="A61" s="10">
        <v>3.29</v>
      </c>
      <c r="B61" s="9" t="s">
        <v>144</v>
      </c>
      <c r="C61" s="150" t="s">
        <v>586</v>
      </c>
      <c r="D61" s="79" t="s">
        <v>226</v>
      </c>
      <c r="E61" s="27"/>
      <c r="F61" s="31" t="str">
        <f>IF(R3.29="Met",100,IF(R3.29="Mostly met with some exceptions",80,IF(R3.29="Partially met",50,IF(R3.29="Substantially not met",20,IF(R3.29="Not applicable","n/a","")))))</f>
        <v/>
      </c>
      <c r="G61" s="23"/>
      <c r="H61" s="20"/>
      <c r="I61" s="72"/>
      <c r="J61" s="20"/>
      <c r="K61" s="75" t="s">
        <v>258</v>
      </c>
    </row>
    <row r="62" spans="1:11" ht="89.25">
      <c r="A62" s="10">
        <v>3.3</v>
      </c>
      <c r="B62" s="9" t="s">
        <v>145</v>
      </c>
      <c r="C62" s="150" t="s">
        <v>587</v>
      </c>
      <c r="D62" s="79" t="s">
        <v>227</v>
      </c>
      <c r="E62" s="27"/>
      <c r="F62" s="31" t="str">
        <f>IF(R3.30="Met",100,IF(R3.30="Mostly met with some exceptions",80,IF(R3.30="Partially met",50,IF(R3.30="Substantially not met",20,IF(R3.30="Not applicable","n/a","")))))</f>
        <v/>
      </c>
      <c r="G62" s="23"/>
      <c r="H62" s="20"/>
      <c r="I62" s="72"/>
      <c r="J62" s="20"/>
      <c r="K62" s="75" t="s">
        <v>259</v>
      </c>
    </row>
    <row r="63" spans="1:11" ht="20.100000000000001" customHeight="1">
      <c r="A63" s="58" t="s">
        <v>117</v>
      </c>
      <c r="B63" s="60"/>
      <c r="C63" s="60"/>
      <c r="D63" s="62"/>
      <c r="E63" s="60"/>
      <c r="F63" s="60"/>
      <c r="G63" s="60"/>
      <c r="H63" s="60"/>
      <c r="I63" s="60"/>
      <c r="J63" s="60"/>
      <c r="K63" s="78"/>
    </row>
    <row r="64" spans="1:11" ht="20.100000000000001" customHeight="1">
      <c r="A64" s="14" t="s">
        <v>118</v>
      </c>
      <c r="B64" s="15"/>
      <c r="C64" s="15"/>
      <c r="D64" s="24"/>
      <c r="E64" s="15"/>
      <c r="F64" s="15"/>
      <c r="G64" s="15"/>
      <c r="H64" s="15"/>
      <c r="I64" s="15"/>
      <c r="J64" s="15"/>
      <c r="K64" s="65"/>
    </row>
    <row r="65" spans="1:11" ht="242.25">
      <c r="A65" s="10">
        <v>3.31</v>
      </c>
      <c r="B65" s="9" t="s">
        <v>146</v>
      </c>
      <c r="C65" s="151" t="s">
        <v>588</v>
      </c>
      <c r="D65" s="79" t="s">
        <v>228</v>
      </c>
      <c r="E65" s="27"/>
      <c r="F65" s="31" t="str">
        <f>IF(R3.31="Met",100,IF(R3.31="Mostly met with some exceptions",80,IF(R3.31="Partially met",50,IF(R3.31="Substantially not met",20,IF(R3.31="Not applicable","n/a","")))))</f>
        <v/>
      </c>
      <c r="G65" s="23"/>
      <c r="H65" s="20"/>
      <c r="I65" s="72"/>
      <c r="J65" s="20"/>
      <c r="K65" s="75" t="s">
        <v>260</v>
      </c>
    </row>
    <row r="66" spans="1:11" ht="20.100000000000001" customHeight="1">
      <c r="A66" s="14" t="s">
        <v>119</v>
      </c>
      <c r="B66" s="15"/>
      <c r="C66" s="15"/>
      <c r="D66" s="24"/>
      <c r="E66" s="15"/>
      <c r="F66" s="15"/>
      <c r="G66" s="15"/>
      <c r="H66" s="15"/>
      <c r="I66" s="15"/>
      <c r="J66" s="15"/>
      <c r="K66" s="65"/>
    </row>
    <row r="67" spans="1:11" ht="318.75">
      <c r="A67" s="10">
        <v>3.32</v>
      </c>
      <c r="B67" s="9" t="s">
        <v>147</v>
      </c>
      <c r="C67" s="151" t="s">
        <v>589</v>
      </c>
      <c r="D67" s="79" t="s">
        <v>229</v>
      </c>
      <c r="E67" s="27"/>
      <c r="F67" s="31" t="str">
        <f>IF(R3.32="Met",100,IF(R3.32="Mostly met with some exceptions",80,IF(R3.32="Partially met",50,IF(R3.32="Substantially not met",20,IF(R3.32="Not applicable","n/a","")))))</f>
        <v/>
      </c>
      <c r="G67" s="23"/>
      <c r="H67" s="20"/>
      <c r="I67" s="72"/>
      <c r="J67" s="20"/>
      <c r="K67" s="75" t="s">
        <v>261</v>
      </c>
    </row>
  </sheetData>
  <dataValidations count="3">
    <dataValidation type="list" allowBlank="1" showInputMessage="1" showErrorMessage="1" prompt="Select one of the following:_x000a_Met (100%)_x000a_Mostly met with some exceptions (80%)_x000a_Partially met (50%)_x000a_Substantially not met (20%)" sqref="E6 E8 E10 E13 E15 E17 E67 E65 E23:E24 E26 E28 E61:E62 E59 E57 E36 E54:E55 E43 E45 E47:E49" xr:uid="{762C9CEB-6D9F-4E31-9B10-BC6C2A1A850D}">
      <formula1>"Met, Mostly met with some exceptions, Partially met, Substantially not met"</formula1>
    </dataValidation>
    <dataValidation type="list" allowBlank="1" showInputMessage="1" showErrorMessage="1" sqref="J6 J8 J10 J13 J15 J17 J19 J21 J23:J24 J26 J28 J30 J32 J35:J36 J38 J40 J43 J45 J47:J49 J51 J54:J55 J57 J59 J61:J62 J65 J67" xr:uid="{03E2F6E3-1EBE-444C-8428-6FC2B98553AB}">
      <formula1>"High, Medium, Low"</formula1>
    </dataValidation>
    <dataValidation type="list" allowBlank="1" showInputMessage="1" showErrorMessage="1" prompt="Select one of the following:_x000a_Met (100%)_x000a_Mostly met with some exceptions (80%)_x000a_Partially met (50%)_x000a_Substantially not met (20%)_x000a_Not applicable" sqref="E19 E21 E30 E32 E35 E38 E40 E51" xr:uid="{66F0A7BC-4F58-47EE-BD8B-689924050D42}">
      <formula1>"Met, Mostly met with some exceptions, Partially met, Substantially not met, Not applicable"</formula1>
    </dataValidation>
  </dataValidations>
  <hyperlinks>
    <hyperlink ref="D6" location="E3.01" display="Click here to navigate to the list of evidence for Action 3.01" xr:uid="{EC3AC20F-9118-492B-9A1F-E8861BD9A34C}"/>
    <hyperlink ref="D8" location="E3.02" display="Click here to navigate to the list of evidence for Action 3.02" xr:uid="{BDE444B3-6F5A-4759-B740-B7BD800A5084}"/>
    <hyperlink ref="D10" location="E3.03" display="Click here to navigate to the list of evidence for Action 3.03" xr:uid="{F82773F0-9800-4BA2-AC1D-DBFDB96971A3}"/>
    <hyperlink ref="D13" location="E3.04" display="Click here to navigate to the list of evidence for Action 3.04" xr:uid="{484C4084-A40B-49A6-8994-A9A321F19BA7}"/>
    <hyperlink ref="D15" location="E3.05" display="Click here to navigate to the list of evidence for Action 3.05" xr:uid="{65540059-650C-4F1C-8885-BBFC8994691D}"/>
    <hyperlink ref="D17" location="E3.06" display="Click here to navigate to the list of evidence for Action 3.06" xr:uid="{B416CFF7-070F-4228-B31F-923CBE097014}"/>
    <hyperlink ref="D19" location="E3.07" display="Click here to navigate to the list of evidence for Action 3.07" xr:uid="{BB7C8C9C-DCBF-4FF1-B771-B5AAB5C7EDFA}"/>
    <hyperlink ref="D21" location="E3.08" display="Click here to navigate to the list of evidence for Action 3.08" xr:uid="{0FEAC138-8542-4FDB-A235-E6B465DA2326}"/>
    <hyperlink ref="D23" location="E3.09" display="Click here to navigate to the list of evidence for Action 3.09" xr:uid="{68654AF9-B7B6-42D6-B5B1-9C3F8748FB03}"/>
    <hyperlink ref="D24" location="E3.10" display="Click here to navigate to the list of evidence for Action 3.10" xr:uid="{16BAF85B-3A5D-4B95-AD4C-DA5F1579F9B7}"/>
    <hyperlink ref="D26" location="E3.11" display="Click here to navigate to the list of evidence for Action 3.11" xr:uid="{DC171805-57C8-4062-864C-C916B2CA2FF5}"/>
    <hyperlink ref="D28" location="E3.12" display="Click here to navigate to the list of evidence for Action 3.12" xr:uid="{A67E79F5-9CD2-4DD8-A9F2-E42092204C95}"/>
    <hyperlink ref="D30" location="E3.13" display="Click here to navigate to the list of evidence for Action 3.13" xr:uid="{2E323F69-87E1-4C31-95AF-343BF63479E0}"/>
    <hyperlink ref="D32" location="E3.14" display="Click here to navigate to the list of evidence for Action 3.14" xr:uid="{14D49DCD-ED33-4A95-BA44-4084E6777C13}"/>
    <hyperlink ref="D35" location="E3.15" display="Click here to navigate to the list of evidence for Action 3.15" xr:uid="{B573AC10-D252-4A8B-A4CB-09E219104221}"/>
    <hyperlink ref="D36" location="E3.16" display="Click here to navigate to the list of evidence for Action 3.16" xr:uid="{52A87981-FDA7-49D3-9DB9-6EA77AEEF5E8}"/>
    <hyperlink ref="D38" location="E3.17" display="Click here to navigate to the list of evidence for Action 3.17" xr:uid="{40529C19-DC8E-4EA9-8ECE-D80101811C3E}"/>
    <hyperlink ref="D40" location="E3.18" display="Click here to navigate to the list of evidence for Action 3.18" xr:uid="{B391932B-6E3F-49A6-B7C3-F449926F59B0}"/>
    <hyperlink ref="D43" location="E3.19" display="Click here to navigate to the list of evidence for Action 3.19" xr:uid="{E468DE51-A9F4-434B-BEFC-140FEE5469B0}"/>
    <hyperlink ref="D45" location="E3.20" display="Click here to navigate to the list of evidence for Action 3.20" xr:uid="{85457691-74B6-4A3C-8E40-359155983E95}"/>
    <hyperlink ref="D47" location="E3.21" display="Click here to navigate to the list of evidence for Action 3.21" xr:uid="{D1F512C5-CFDC-4EBA-8E31-C37C8DE2E5BB}"/>
    <hyperlink ref="D48" location="E3.22" display="Click here to navigate to the list of evidence for Action 3.22" xr:uid="{244D7B0B-4A00-4395-A134-35897E5AB8E0}"/>
    <hyperlink ref="D49" location="E3.23" display="Click here to navigate to the list of evidence for Action 3.23" xr:uid="{DD7A99C6-709A-43A4-A9AF-5658FAEC8C39}"/>
    <hyperlink ref="D51" location="E3.24" display="Click here to navigate to the list of evidence for Action 3.24" xr:uid="{0FC0C1C8-7A0C-45C7-A5D0-EBAEA7D13D56}"/>
    <hyperlink ref="D54" location="E3.25" display="Click here to navigate to the list of evidence for Action 3.25" xr:uid="{A8618C62-568A-4F74-B57F-35DF51CFC2A8}"/>
    <hyperlink ref="D55" location="E3.26" display="Click here to navigate to the list of evidence for Action 3.26" xr:uid="{8B7C6A97-A1A1-45C9-9EF0-DE40B838E516}"/>
    <hyperlink ref="D57" location="E3.27" display="Click here to navigate to the list of evidence for Action 3.27" xr:uid="{79940F95-C3AC-42CD-A3BA-1DE056FA262D}"/>
    <hyperlink ref="D59" location="E3.28" display="Click here to navigate to the list of evidence for Action 3.28" xr:uid="{ACAAD594-DC8E-4406-A405-4704D58FFA4A}"/>
    <hyperlink ref="D61" location="E3.29" display="Click here to navigate to the list of evidence for Action 3.29" xr:uid="{A7A591C2-9A36-463F-85D2-6CA2D4A9451B}"/>
    <hyperlink ref="D62" location="E3.30" display="Click here to navigate to the list of evidence for Action 3.30" xr:uid="{38532B18-C487-44E0-BBA5-BC7B1D460922}"/>
    <hyperlink ref="D65" location="E3.31" display="Click here to navigate to the list of evidence for Action 3.31" xr:uid="{49EBF7C0-7E62-4712-86CA-EA073F2E2582}"/>
    <hyperlink ref="D67" location="E3.32" display="Click here to navigate to the list of evidence for Action 3.32" xr:uid="{2D08E160-05EA-48B5-B05C-8002F9CC0D1B}"/>
    <hyperlink ref="K6" location="T3.01" display="Click here to navigate to the task list for Action 3.01" xr:uid="{A0351585-C37D-42AE-AEB5-6B407D99FD5A}"/>
    <hyperlink ref="K8" location="T3.02" display="Click here to navigate to the task list for Action 3.02" xr:uid="{DE160CEE-AFC1-4C1A-A6EC-DFA1A6640AE8}"/>
    <hyperlink ref="K10" location="T3.03" display="Click here to navigate to the task list for Action 3.03" xr:uid="{576431DF-10D5-42D7-81F7-BD1B8FDF18EC}"/>
    <hyperlink ref="K13" location="T3.04" display="Click here to navigate to the task list for Action 3.04" xr:uid="{2E9FD483-45E3-42C8-807E-17F6B7D926E0}"/>
    <hyperlink ref="K15" location="T3.05" display="Click here to navigate to the task list for Action 3.05" xr:uid="{9100D9C1-A671-46B7-AB76-CC17AEA4C18B}"/>
    <hyperlink ref="K17" location="T3.06" display="Click here to navigate to the task list for Action 3.06" xr:uid="{2BC97BC7-4852-46F3-83AF-7D7A4DF22AA7}"/>
    <hyperlink ref="K19" location="T3.07" display="Click here to navigate to the task list for Action 3.07" xr:uid="{F971049D-B85B-4E2B-8288-6D29DE48EB16}"/>
    <hyperlink ref="K21" location="T3.08" display="Click here to navigate to the task list for Action 3.08" xr:uid="{0BE1DAAE-C128-4ABC-A751-5A418AC1F0D1}"/>
    <hyperlink ref="K23" location="T3.09" display="Click here to navigate to the task list for Action 3.09" xr:uid="{F1F04C40-8F9C-4A23-ADB4-5530DBD8CDB1}"/>
    <hyperlink ref="K24" location="T3.10" display="Click here to navigate to the task list for Action 3.10" xr:uid="{54A7C012-B5C2-4F11-9C07-D023EB7C073C}"/>
    <hyperlink ref="K26" location="T3.11" display="Click here to navigate to the task list for Action 3.11" xr:uid="{A85471F5-B463-4C67-A6F6-B5D7D8AC7FF5}"/>
    <hyperlink ref="K28" location="T3.12" display="Click here to navigate to the task list for Action 3.12" xr:uid="{53CD8A60-D94B-4B69-8FC5-3D54203B5BD8}"/>
    <hyperlink ref="K30" location="T3.13" display="Click here to navigate to the task list for Action 3.13" xr:uid="{29312B8C-459A-425C-89CA-E1C7B5C24A57}"/>
    <hyperlink ref="K32" location="T3.14" display="Click here to navigate to the task list for Action 3.14" xr:uid="{158E43B9-B417-4AAC-AF3B-E9B0688F0BD6}"/>
    <hyperlink ref="K35" location="T3.15" display="Click here to navigate to the task list for Action 3.15" xr:uid="{A073CBA1-9DA5-4B84-9DAC-EF15FDF85E63}"/>
    <hyperlink ref="K36" location="T3.16" display="Click here to navigate to the task list for Action 3.16" xr:uid="{8DB3225B-C77B-478D-AA00-6D6A7DF057B5}"/>
    <hyperlink ref="K38" location="T3.17" display="Click here to navigate to the task list for Action 3.17" xr:uid="{148347F5-70FF-4D9A-B667-1665B2452C05}"/>
    <hyperlink ref="K40" location="T3.18" display="Click here to navigate to the task list for Action 3.18" xr:uid="{3B8AEB1E-6FEF-4E46-A131-4115DC15CF6E}"/>
    <hyperlink ref="K43" location="T3.19" display="Click here to navigate to the task list for Action 3.19" xr:uid="{128FC3E1-5D8D-4D7B-A76E-1CB35AC043B5}"/>
    <hyperlink ref="K45" location="T3.20" display="Click here to navigate to the task list for Action 3.20" xr:uid="{AABC46F0-E09A-49CC-81B9-5DA2F9740C07}"/>
    <hyperlink ref="K47" location="T3.21" display="Click here to navigate to the task list for Action 3.21" xr:uid="{26A494B8-2C16-4D79-88A8-0C3C5F1DD109}"/>
    <hyperlink ref="K48" location="T3.22" display="Click here to navigate to the task list for Action 3.22" xr:uid="{9F6CA49D-5646-4E8B-B64D-7BDEF3B30B45}"/>
    <hyperlink ref="K49" location="T3.23" display="Click here to navigate to the task list for Action 3.23" xr:uid="{2F41DBDC-4887-4C93-9B5F-C925874A8297}"/>
    <hyperlink ref="K51" location="T3.24" display="Click here to navigate to the task list for Action 3.24" xr:uid="{D77AD767-287E-490B-AC56-CB30FE16F230}"/>
    <hyperlink ref="K54" location="T3.25" display="Click here to navigate to the task list for Action 3.25" xr:uid="{09B5F6F5-C412-4EA1-8844-CD9558F12780}"/>
    <hyperlink ref="K55" location="T3.26" display="Click here to navigate to the task list for Action 3.26" xr:uid="{EC007D9B-5E74-4A55-8154-7DADF1CC7F1F}"/>
    <hyperlink ref="K57" location="T3.27" display="Click here to navigate to the task list for Action 3.27" xr:uid="{A1E581C6-B3BA-41E8-9F5D-431812F34C5C}"/>
    <hyperlink ref="K59" location="T3.28" display="Click here to navigate to the task list for Action 3.28" xr:uid="{EAAA069D-96FB-4333-B385-B2C10E6B428B}"/>
    <hyperlink ref="K61" location="T3.29" display="Click here to navigate to the task list for Action 3.29" xr:uid="{215E63E7-FB2F-4D53-AAA9-100BCF2D491E}"/>
    <hyperlink ref="K62" location="T3.30" display="Click here to navigate to the task list for Action 3.30" xr:uid="{5524BA20-5E00-44A6-A592-52AEFDA2294B}"/>
    <hyperlink ref="K65" location="T3.31" display="Click here to navigate to the task list for Action 3.31" xr:uid="{8A3A0F71-C2FB-4DCE-9315-F760D3F5BEB7}"/>
    <hyperlink ref="K67" location="T3.32" display="Click here to navigate to the task list for Action 3.32" xr:uid="{FE5A91D6-A4A0-44D4-8341-883E528FFC32}"/>
  </hyperlinks>
  <pageMargins left="0.23622047244094491" right="0.23622047244094491" top="0.23622047244094491" bottom="0.23622047244094491" header="0.31496062992125984" footer="0.31496062992125984"/>
  <pageSetup paperSize="9" scale="60" fitToWidth="2" fitToHeight="0" pageOrder="overThenDown" orientation="landscape" r:id="rId1"/>
  <headerFooter>
    <oddFooter>&amp;R&amp;D | &amp;T</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56078-30B5-4AC2-841E-A53FAEFD8870}">
  <sheetPr>
    <pageSetUpPr fitToPage="1"/>
  </sheetPr>
  <dimension ref="A1:E197"/>
  <sheetViews>
    <sheetView showGridLines="0" workbookViewId="0">
      <pane ySplit="5" topLeftCell="A6" activePane="bottomLeft" state="frozen"/>
      <selection pane="bottomLeft" activeCell="A6" sqref="A6"/>
    </sheetView>
  </sheetViews>
  <sheetFormatPr defaultColWidth="0" defaultRowHeight="12.75"/>
  <cols>
    <col min="1" max="1" width="1.7109375" customWidth="1"/>
    <col min="2" max="2" width="6.7109375" customWidth="1"/>
    <col min="3" max="4" width="91.7109375" customWidth="1"/>
    <col min="5" max="5" width="1.7109375" customWidth="1"/>
    <col min="6" max="16384" width="9.140625" hidden="1"/>
  </cols>
  <sheetData>
    <row r="1" spans="2:4" ht="15" customHeight="1">
      <c r="B1" s="1" t="s">
        <v>54</v>
      </c>
    </row>
    <row r="3" spans="2:4" ht="24.95" customHeight="1">
      <c r="B3" s="2" t="s">
        <v>89</v>
      </c>
    </row>
    <row r="5" spans="2:4" ht="25.5" customHeight="1">
      <c r="B5" s="33" t="s">
        <v>1</v>
      </c>
      <c r="C5" s="41" t="s">
        <v>55</v>
      </c>
      <c r="D5" s="37" t="s">
        <v>56</v>
      </c>
    </row>
    <row r="6" spans="2:4" ht="20.100000000000001" customHeight="1">
      <c r="B6" s="58" t="s">
        <v>90</v>
      </c>
      <c r="C6" s="60"/>
      <c r="D6" s="61"/>
    </row>
    <row r="7" spans="2:4" ht="20.100000000000001" customHeight="1">
      <c r="B7" s="14" t="s">
        <v>72</v>
      </c>
      <c r="C7" s="25"/>
      <c r="D7" s="39"/>
    </row>
    <row r="8" spans="2:4">
      <c r="B8" s="77">
        <v>3.01</v>
      </c>
      <c r="C8" s="26" t="s">
        <v>57</v>
      </c>
      <c r="D8" s="40"/>
    </row>
    <row r="9" spans="2:4">
      <c r="B9" s="10"/>
      <c r="C9" s="26" t="s">
        <v>58</v>
      </c>
      <c r="D9" s="40"/>
    </row>
    <row r="10" spans="2:4">
      <c r="B10" s="10"/>
      <c r="C10" s="26" t="s">
        <v>59</v>
      </c>
      <c r="D10" s="40"/>
    </row>
    <row r="11" spans="2:4">
      <c r="B11" s="10"/>
      <c r="C11" s="26" t="s">
        <v>60</v>
      </c>
      <c r="D11" s="40"/>
    </row>
    <row r="12" spans="2:4">
      <c r="B12" s="10"/>
      <c r="C12" s="26" t="s">
        <v>61</v>
      </c>
      <c r="D12" s="40"/>
    </row>
    <row r="13" spans="2:4" ht="20.100000000000001" customHeight="1">
      <c r="B13" s="14" t="s">
        <v>91</v>
      </c>
      <c r="C13" s="24"/>
      <c r="D13" s="39"/>
    </row>
    <row r="14" spans="2:4">
      <c r="B14" s="77">
        <v>3.02</v>
      </c>
      <c r="C14" s="9"/>
      <c r="D14" s="40"/>
    </row>
    <row r="15" spans="2:4">
      <c r="B15" s="10"/>
      <c r="C15" s="9"/>
      <c r="D15" s="40"/>
    </row>
    <row r="16" spans="2:4">
      <c r="B16" s="10"/>
      <c r="C16" s="9"/>
      <c r="D16" s="40"/>
    </row>
    <row r="17" spans="2:4">
      <c r="B17" s="10"/>
      <c r="C17" s="9"/>
      <c r="D17" s="40"/>
    </row>
    <row r="18" spans="2:4">
      <c r="B18" s="10"/>
      <c r="C18" s="9"/>
      <c r="D18" s="40"/>
    </row>
    <row r="19" spans="2:4" ht="20.100000000000001" customHeight="1">
      <c r="B19" s="14" t="s">
        <v>69</v>
      </c>
      <c r="C19" s="24"/>
      <c r="D19" s="39"/>
    </row>
    <row r="20" spans="2:4">
      <c r="B20" s="77">
        <v>3.03</v>
      </c>
      <c r="C20" s="9"/>
      <c r="D20" s="40"/>
    </row>
    <row r="21" spans="2:4">
      <c r="B21" s="10"/>
      <c r="C21" s="9"/>
      <c r="D21" s="40"/>
    </row>
    <row r="22" spans="2:4">
      <c r="B22" s="10"/>
      <c r="C22" s="9"/>
      <c r="D22" s="40"/>
    </row>
    <row r="23" spans="2:4">
      <c r="B23" s="10"/>
      <c r="C23" s="9"/>
      <c r="D23" s="40"/>
    </row>
    <row r="24" spans="2:4">
      <c r="B24" s="10"/>
      <c r="C24" s="9"/>
      <c r="D24" s="40"/>
    </row>
    <row r="25" spans="2:4" ht="20.100000000000001" customHeight="1">
      <c r="B25" s="58" t="s">
        <v>92</v>
      </c>
      <c r="C25" s="62"/>
      <c r="D25" s="66"/>
    </row>
    <row r="26" spans="2:4" ht="20.100000000000001" customHeight="1">
      <c r="B26" s="14" t="s">
        <v>93</v>
      </c>
      <c r="C26" s="24"/>
      <c r="D26" s="39"/>
    </row>
    <row r="27" spans="2:4">
      <c r="B27" s="77">
        <v>3.04</v>
      </c>
      <c r="C27" s="9"/>
      <c r="D27" s="40"/>
    </row>
    <row r="28" spans="2:4">
      <c r="B28" s="10"/>
      <c r="C28" s="9"/>
      <c r="D28" s="40"/>
    </row>
    <row r="29" spans="2:4">
      <c r="B29" s="10"/>
      <c r="C29" s="9"/>
      <c r="D29" s="40"/>
    </row>
    <row r="30" spans="2:4">
      <c r="B30" s="10"/>
      <c r="C30" s="9"/>
      <c r="D30" s="40"/>
    </row>
    <row r="31" spans="2:4">
      <c r="B31" s="10"/>
      <c r="C31" s="9"/>
      <c r="D31" s="40"/>
    </row>
    <row r="32" spans="2:4" ht="20.100000000000001" customHeight="1">
      <c r="B32" s="14" t="s">
        <v>94</v>
      </c>
      <c r="C32" s="24"/>
      <c r="D32" s="39"/>
    </row>
    <row r="33" spans="2:4">
      <c r="B33" s="77">
        <v>3.05</v>
      </c>
      <c r="C33" s="9"/>
      <c r="D33" s="40"/>
    </row>
    <row r="34" spans="2:4">
      <c r="B34" s="10"/>
      <c r="C34" s="9"/>
      <c r="D34" s="40"/>
    </row>
    <row r="35" spans="2:4">
      <c r="B35" s="10"/>
      <c r="C35" s="9"/>
      <c r="D35" s="40"/>
    </row>
    <row r="36" spans="2:4">
      <c r="B36" s="10"/>
      <c r="C36" s="9"/>
      <c r="D36" s="40"/>
    </row>
    <row r="37" spans="2:4">
      <c r="B37" s="10"/>
      <c r="C37" s="9"/>
      <c r="D37" s="40"/>
    </row>
    <row r="38" spans="2:4" ht="20.100000000000001" customHeight="1">
      <c r="B38" s="14" t="s">
        <v>95</v>
      </c>
      <c r="C38" s="24"/>
      <c r="D38" s="39"/>
    </row>
    <row r="39" spans="2:4">
      <c r="B39" s="77">
        <v>3.06</v>
      </c>
      <c r="C39" s="9"/>
      <c r="D39" s="40"/>
    </row>
    <row r="40" spans="2:4">
      <c r="B40" s="10"/>
      <c r="C40" s="9"/>
      <c r="D40" s="40"/>
    </row>
    <row r="41" spans="2:4">
      <c r="B41" s="10"/>
      <c r="C41" s="9"/>
      <c r="D41" s="40"/>
    </row>
    <row r="42" spans="2:4">
      <c r="B42" s="10"/>
      <c r="C42" s="9"/>
      <c r="D42" s="40"/>
    </row>
    <row r="43" spans="2:4">
      <c r="B43" s="10"/>
      <c r="C43" s="9"/>
      <c r="D43" s="40"/>
    </row>
    <row r="44" spans="2:4" ht="20.100000000000001" customHeight="1">
      <c r="B44" s="14" t="s">
        <v>96</v>
      </c>
      <c r="C44" s="24"/>
      <c r="D44" s="39"/>
    </row>
    <row r="45" spans="2:4">
      <c r="B45" s="77">
        <v>3.07</v>
      </c>
      <c r="C45" s="9"/>
      <c r="D45" s="40"/>
    </row>
    <row r="46" spans="2:4">
      <c r="B46" s="10"/>
      <c r="C46" s="9"/>
      <c r="D46" s="40"/>
    </row>
    <row r="47" spans="2:4">
      <c r="B47" s="10"/>
      <c r="C47" s="9"/>
      <c r="D47" s="40"/>
    </row>
    <row r="48" spans="2:4">
      <c r="B48" s="10"/>
      <c r="C48" s="9"/>
      <c r="D48" s="40"/>
    </row>
    <row r="49" spans="2:4">
      <c r="B49" s="10"/>
      <c r="C49" s="9"/>
      <c r="D49" s="40"/>
    </row>
    <row r="50" spans="2:4" ht="20.100000000000001" customHeight="1">
      <c r="B50" s="14" t="s">
        <v>97</v>
      </c>
      <c r="C50" s="24"/>
      <c r="D50" s="39"/>
    </row>
    <row r="51" spans="2:4">
      <c r="B51" s="77">
        <v>3.08</v>
      </c>
      <c r="C51" s="9"/>
      <c r="D51" s="40"/>
    </row>
    <row r="52" spans="2:4">
      <c r="B52" s="10"/>
      <c r="C52" s="9"/>
      <c r="D52" s="40"/>
    </row>
    <row r="53" spans="2:4">
      <c r="B53" s="10"/>
      <c r="C53" s="9"/>
      <c r="D53" s="40"/>
    </row>
    <row r="54" spans="2:4">
      <c r="B54" s="10"/>
      <c r="C54" s="9"/>
      <c r="D54" s="40"/>
    </row>
    <row r="55" spans="2:4">
      <c r="B55" s="10"/>
      <c r="C55" s="9"/>
      <c r="D55" s="40"/>
    </row>
    <row r="56" spans="2:4" ht="20.100000000000001" customHeight="1">
      <c r="B56" s="14" t="s">
        <v>98</v>
      </c>
      <c r="C56" s="24"/>
      <c r="D56" s="39"/>
    </row>
    <row r="57" spans="2:4">
      <c r="B57" s="77">
        <v>3.09</v>
      </c>
      <c r="C57" s="9"/>
      <c r="D57" s="40"/>
    </row>
    <row r="58" spans="2:4">
      <c r="B58" s="10"/>
      <c r="C58" s="9"/>
      <c r="D58" s="40"/>
    </row>
    <row r="59" spans="2:4">
      <c r="B59" s="10"/>
      <c r="C59" s="9"/>
      <c r="D59" s="40"/>
    </row>
    <row r="60" spans="2:4">
      <c r="B60" s="10"/>
      <c r="C60" s="9"/>
      <c r="D60" s="40"/>
    </row>
    <row r="61" spans="2:4">
      <c r="B61" s="10"/>
      <c r="C61" s="9"/>
      <c r="D61" s="40"/>
    </row>
    <row r="62" spans="2:4">
      <c r="B62" s="77">
        <v>3.1</v>
      </c>
      <c r="C62" s="9"/>
      <c r="D62" s="40"/>
    </row>
    <row r="63" spans="2:4">
      <c r="B63" s="10"/>
      <c r="C63" s="9"/>
      <c r="D63" s="40"/>
    </row>
    <row r="64" spans="2:4">
      <c r="B64" s="10"/>
      <c r="C64" s="9"/>
      <c r="D64" s="40"/>
    </row>
    <row r="65" spans="2:4">
      <c r="B65" s="10"/>
      <c r="C65" s="9"/>
      <c r="D65" s="40"/>
    </row>
    <row r="66" spans="2:4">
      <c r="B66" s="10"/>
      <c r="C66" s="9"/>
      <c r="D66" s="40"/>
    </row>
    <row r="67" spans="2:4" ht="20.100000000000001" customHeight="1">
      <c r="B67" s="14" t="s">
        <v>99</v>
      </c>
      <c r="C67" s="24"/>
      <c r="D67" s="39"/>
    </row>
    <row r="68" spans="2:4">
      <c r="B68" s="77">
        <v>3.11</v>
      </c>
      <c r="C68" s="9"/>
      <c r="D68" s="40"/>
    </row>
    <row r="69" spans="2:4">
      <c r="B69" s="10"/>
      <c r="C69" s="9"/>
      <c r="D69" s="40"/>
    </row>
    <row r="70" spans="2:4">
      <c r="B70" s="10"/>
      <c r="C70" s="9"/>
      <c r="D70" s="40"/>
    </row>
    <row r="71" spans="2:4">
      <c r="B71" s="10"/>
      <c r="C71" s="9"/>
      <c r="D71" s="40"/>
    </row>
    <row r="72" spans="2:4">
      <c r="B72" s="10"/>
      <c r="C72" s="9"/>
      <c r="D72" s="40"/>
    </row>
    <row r="73" spans="2:4" ht="20.100000000000001" customHeight="1">
      <c r="B73" s="14" t="s">
        <v>100</v>
      </c>
      <c r="C73" s="24"/>
      <c r="D73" s="39"/>
    </row>
    <row r="74" spans="2:4">
      <c r="B74" s="77">
        <v>3.12</v>
      </c>
      <c r="C74" s="9"/>
      <c r="D74" s="40"/>
    </row>
    <row r="75" spans="2:4">
      <c r="B75" s="10"/>
      <c r="C75" s="9"/>
      <c r="D75" s="40"/>
    </row>
    <row r="76" spans="2:4">
      <c r="B76" s="10"/>
      <c r="C76" s="9"/>
      <c r="D76" s="40"/>
    </row>
    <row r="77" spans="2:4">
      <c r="B77" s="10"/>
      <c r="C77" s="9"/>
      <c r="D77" s="40"/>
    </row>
    <row r="78" spans="2:4">
      <c r="B78" s="10"/>
      <c r="C78" s="9"/>
      <c r="D78" s="40"/>
    </row>
    <row r="79" spans="2:4" ht="20.100000000000001" customHeight="1">
      <c r="B79" s="14" t="s">
        <v>101</v>
      </c>
      <c r="C79" s="24"/>
      <c r="D79" s="39"/>
    </row>
    <row r="80" spans="2:4">
      <c r="B80" s="77">
        <v>3.13</v>
      </c>
      <c r="C80" s="9"/>
      <c r="D80" s="40"/>
    </row>
    <row r="81" spans="2:4">
      <c r="B81" s="10"/>
      <c r="C81" s="9"/>
      <c r="D81" s="40"/>
    </row>
    <row r="82" spans="2:4">
      <c r="B82" s="10"/>
      <c r="C82" s="9"/>
      <c r="D82" s="40"/>
    </row>
    <row r="83" spans="2:4">
      <c r="B83" s="10"/>
      <c r="C83" s="9"/>
      <c r="D83" s="40"/>
    </row>
    <row r="84" spans="2:4">
      <c r="B84" s="10"/>
      <c r="C84" s="9"/>
      <c r="D84" s="40"/>
    </row>
    <row r="85" spans="2:4" ht="20.100000000000001" customHeight="1">
      <c r="B85" s="14" t="s">
        <v>102</v>
      </c>
      <c r="C85" s="24"/>
      <c r="D85" s="39"/>
    </row>
    <row r="86" spans="2:4">
      <c r="B86" s="77">
        <v>3.14</v>
      </c>
      <c r="C86" s="9"/>
      <c r="D86" s="40"/>
    </row>
    <row r="87" spans="2:4">
      <c r="B87" s="10"/>
      <c r="C87" s="9"/>
      <c r="D87" s="40"/>
    </row>
    <row r="88" spans="2:4">
      <c r="B88" s="10"/>
      <c r="C88" s="9"/>
      <c r="D88" s="40"/>
    </row>
    <row r="89" spans="2:4">
      <c r="B89" s="10"/>
      <c r="C89" s="9"/>
      <c r="D89" s="40"/>
    </row>
    <row r="90" spans="2:4">
      <c r="B90" s="10"/>
      <c r="C90" s="9"/>
      <c r="D90" s="40"/>
    </row>
    <row r="91" spans="2:4" ht="20.100000000000001" customHeight="1">
      <c r="B91" s="58" t="s">
        <v>103</v>
      </c>
      <c r="C91" s="62"/>
      <c r="D91" s="66"/>
    </row>
    <row r="92" spans="2:4" ht="20.100000000000001" customHeight="1">
      <c r="B92" s="14" t="s">
        <v>104</v>
      </c>
      <c r="C92" s="24"/>
      <c r="D92" s="39"/>
    </row>
    <row r="93" spans="2:4">
      <c r="B93" s="77">
        <v>3.15</v>
      </c>
      <c r="C93" s="9"/>
      <c r="D93" s="40"/>
    </row>
    <row r="94" spans="2:4">
      <c r="B94" s="10"/>
      <c r="C94" s="9"/>
      <c r="D94" s="40"/>
    </row>
    <row r="95" spans="2:4">
      <c r="B95" s="10"/>
      <c r="C95" s="9"/>
      <c r="D95" s="40"/>
    </row>
    <row r="96" spans="2:4">
      <c r="B96" s="10"/>
      <c r="C96" s="9"/>
      <c r="D96" s="40"/>
    </row>
    <row r="97" spans="2:4">
      <c r="B97" s="10"/>
      <c r="C97" s="9"/>
      <c r="D97" s="40"/>
    </row>
    <row r="98" spans="2:4">
      <c r="B98" s="77">
        <v>3.16</v>
      </c>
      <c r="C98" s="9"/>
      <c r="D98" s="40"/>
    </row>
    <row r="99" spans="2:4">
      <c r="B99" s="10"/>
      <c r="C99" s="9"/>
      <c r="D99" s="40"/>
    </row>
    <row r="100" spans="2:4">
      <c r="B100" s="10"/>
      <c r="C100" s="9"/>
      <c r="D100" s="40"/>
    </row>
    <row r="101" spans="2:4">
      <c r="B101" s="10"/>
      <c r="C101" s="9"/>
      <c r="D101" s="40"/>
    </row>
    <row r="102" spans="2:4">
      <c r="B102" s="10"/>
      <c r="C102" s="9"/>
      <c r="D102" s="40"/>
    </row>
    <row r="103" spans="2:4" ht="20.100000000000001" customHeight="1">
      <c r="B103" s="14" t="s">
        <v>105</v>
      </c>
      <c r="C103" s="24"/>
      <c r="D103" s="39"/>
    </row>
    <row r="104" spans="2:4">
      <c r="B104" s="77">
        <v>3.17</v>
      </c>
      <c r="C104" s="9"/>
      <c r="D104" s="40"/>
    </row>
    <row r="105" spans="2:4">
      <c r="B105" s="10"/>
      <c r="C105" s="9"/>
      <c r="D105" s="40"/>
    </row>
    <row r="106" spans="2:4">
      <c r="B106" s="10"/>
      <c r="C106" s="9"/>
      <c r="D106" s="40"/>
    </row>
    <row r="107" spans="2:4">
      <c r="B107" s="10"/>
      <c r="C107" s="9"/>
      <c r="D107" s="40"/>
    </row>
    <row r="108" spans="2:4">
      <c r="B108" s="10"/>
      <c r="C108" s="9"/>
      <c r="D108" s="40"/>
    </row>
    <row r="109" spans="2:4" ht="20.100000000000001" customHeight="1">
      <c r="B109" s="14" t="s">
        <v>106</v>
      </c>
      <c r="C109" s="24"/>
      <c r="D109" s="39"/>
    </row>
    <row r="110" spans="2:4">
      <c r="B110" s="77">
        <v>3.18</v>
      </c>
      <c r="C110" s="9"/>
      <c r="D110" s="40"/>
    </row>
    <row r="111" spans="2:4">
      <c r="B111" s="10"/>
      <c r="C111" s="9"/>
      <c r="D111" s="40"/>
    </row>
    <row r="112" spans="2:4">
      <c r="B112" s="10"/>
      <c r="C112" s="9"/>
      <c r="D112" s="40"/>
    </row>
    <row r="113" spans="2:4">
      <c r="B113" s="10"/>
      <c r="C113" s="9"/>
      <c r="D113" s="40"/>
    </row>
    <row r="114" spans="2:4">
      <c r="B114" s="10"/>
      <c r="C114" s="9"/>
      <c r="D114" s="40"/>
    </row>
    <row r="115" spans="2:4" ht="20.100000000000001" customHeight="1">
      <c r="B115" s="58" t="s">
        <v>107</v>
      </c>
      <c r="C115" s="62"/>
      <c r="D115" s="66"/>
    </row>
    <row r="116" spans="2:4" ht="20.100000000000001" customHeight="1">
      <c r="B116" s="14" t="s">
        <v>108</v>
      </c>
      <c r="C116" s="24"/>
      <c r="D116" s="39"/>
    </row>
    <row r="117" spans="2:4">
      <c r="B117" s="77">
        <v>3.19</v>
      </c>
      <c r="C117" s="9"/>
      <c r="D117" s="40"/>
    </row>
    <row r="118" spans="2:4">
      <c r="B118" s="10"/>
      <c r="C118" s="9"/>
      <c r="D118" s="40"/>
    </row>
    <row r="119" spans="2:4">
      <c r="B119" s="10"/>
      <c r="C119" s="9"/>
      <c r="D119" s="40"/>
    </row>
    <row r="120" spans="2:4">
      <c r="B120" s="10"/>
      <c r="C120" s="9"/>
      <c r="D120" s="40"/>
    </row>
    <row r="121" spans="2:4">
      <c r="B121" s="10"/>
      <c r="C121" s="9"/>
      <c r="D121" s="40"/>
    </row>
    <row r="122" spans="2:4" ht="20.100000000000001" customHeight="1">
      <c r="B122" s="14" t="s">
        <v>109</v>
      </c>
      <c r="C122" s="24"/>
      <c r="D122" s="39"/>
    </row>
    <row r="123" spans="2:4">
      <c r="B123" s="77">
        <v>3.2</v>
      </c>
      <c r="C123" s="9"/>
      <c r="D123" s="40"/>
    </row>
    <row r="124" spans="2:4">
      <c r="B124" s="10"/>
      <c r="C124" s="9"/>
      <c r="D124" s="40"/>
    </row>
    <row r="125" spans="2:4">
      <c r="B125" s="10"/>
      <c r="C125" s="9"/>
      <c r="D125" s="40"/>
    </row>
    <row r="126" spans="2:4">
      <c r="B126" s="10"/>
      <c r="C126" s="9"/>
      <c r="D126" s="40"/>
    </row>
    <row r="127" spans="2:4">
      <c r="B127" s="10"/>
      <c r="C127" s="9"/>
      <c r="D127" s="40"/>
    </row>
    <row r="128" spans="2:4" ht="20.100000000000001" customHeight="1">
      <c r="B128" s="14" t="s">
        <v>110</v>
      </c>
      <c r="C128" s="24"/>
      <c r="D128" s="39"/>
    </row>
    <row r="129" spans="2:4">
      <c r="B129" s="77">
        <v>3.21</v>
      </c>
      <c r="C129" s="9"/>
      <c r="D129" s="40"/>
    </row>
    <row r="130" spans="2:4">
      <c r="B130" s="10"/>
      <c r="C130" s="9"/>
      <c r="D130" s="40"/>
    </row>
    <row r="131" spans="2:4">
      <c r="B131" s="10"/>
      <c r="C131" s="9"/>
      <c r="D131" s="40"/>
    </row>
    <row r="132" spans="2:4">
      <c r="B132" s="10"/>
      <c r="C132" s="9"/>
      <c r="D132" s="40"/>
    </row>
    <row r="133" spans="2:4">
      <c r="B133" s="10"/>
      <c r="C133" s="9"/>
      <c r="D133" s="40"/>
    </row>
    <row r="134" spans="2:4">
      <c r="B134" s="77">
        <v>3.22</v>
      </c>
      <c r="C134" s="9"/>
      <c r="D134" s="40"/>
    </row>
    <row r="135" spans="2:4">
      <c r="B135" s="10"/>
      <c r="C135" s="9"/>
      <c r="D135" s="40"/>
    </row>
    <row r="136" spans="2:4">
      <c r="B136" s="10"/>
      <c r="C136" s="9"/>
      <c r="D136" s="40"/>
    </row>
    <row r="137" spans="2:4">
      <c r="B137" s="10"/>
      <c r="C137" s="9"/>
      <c r="D137" s="40"/>
    </row>
    <row r="138" spans="2:4">
      <c r="B138" s="10"/>
      <c r="C138" s="9"/>
      <c r="D138" s="40"/>
    </row>
    <row r="139" spans="2:4">
      <c r="B139" s="77">
        <v>3.23</v>
      </c>
      <c r="C139" s="9"/>
      <c r="D139" s="40"/>
    </row>
    <row r="140" spans="2:4">
      <c r="B140" s="10"/>
      <c r="C140" s="9"/>
      <c r="D140" s="40"/>
    </row>
    <row r="141" spans="2:4">
      <c r="B141" s="10"/>
      <c r="C141" s="9"/>
      <c r="D141" s="40"/>
    </row>
    <row r="142" spans="2:4">
      <c r="B142" s="10"/>
      <c r="C142" s="9"/>
      <c r="D142" s="40"/>
    </row>
    <row r="143" spans="2:4">
      <c r="B143" s="10"/>
      <c r="C143" s="9"/>
      <c r="D143" s="40"/>
    </row>
    <row r="144" spans="2:4" ht="20.100000000000001" customHeight="1">
      <c r="B144" s="14" t="s">
        <v>111</v>
      </c>
      <c r="C144" s="24"/>
      <c r="D144" s="39"/>
    </row>
    <row r="145" spans="2:4">
      <c r="B145" s="77">
        <v>3.24</v>
      </c>
      <c r="C145" s="9"/>
      <c r="D145" s="40"/>
    </row>
    <row r="146" spans="2:4">
      <c r="B146" s="10"/>
      <c r="C146" s="9"/>
      <c r="D146" s="40"/>
    </row>
    <row r="147" spans="2:4">
      <c r="B147" s="10"/>
      <c r="C147" s="9"/>
      <c r="D147" s="40"/>
    </row>
    <row r="148" spans="2:4">
      <c r="B148" s="10"/>
      <c r="C148" s="9"/>
      <c r="D148" s="40"/>
    </row>
    <row r="149" spans="2:4">
      <c r="B149" s="10"/>
      <c r="C149" s="9"/>
      <c r="D149" s="40"/>
    </row>
    <row r="150" spans="2:4" ht="20.100000000000001" customHeight="1">
      <c r="B150" s="58" t="s">
        <v>112</v>
      </c>
      <c r="C150" s="62"/>
      <c r="D150" s="66"/>
    </row>
    <row r="151" spans="2:4" ht="20.100000000000001" customHeight="1">
      <c r="B151" s="14" t="s">
        <v>113</v>
      </c>
      <c r="C151" s="24"/>
      <c r="D151" s="39"/>
    </row>
    <row r="152" spans="2:4">
      <c r="B152" s="77">
        <v>3.25</v>
      </c>
      <c r="C152" s="9"/>
      <c r="D152" s="40"/>
    </row>
    <row r="153" spans="2:4">
      <c r="B153" s="10"/>
      <c r="C153" s="9"/>
      <c r="D153" s="40"/>
    </row>
    <row r="154" spans="2:4">
      <c r="B154" s="10"/>
      <c r="C154" s="9"/>
      <c r="D154" s="40"/>
    </row>
    <row r="155" spans="2:4">
      <c r="B155" s="10"/>
      <c r="C155" s="9"/>
      <c r="D155" s="40"/>
    </row>
    <row r="156" spans="2:4">
      <c r="B156" s="10"/>
      <c r="C156" s="9"/>
      <c r="D156" s="40"/>
    </row>
    <row r="157" spans="2:4">
      <c r="B157" s="77">
        <v>3.26</v>
      </c>
      <c r="C157" s="9"/>
      <c r="D157" s="40"/>
    </row>
    <row r="158" spans="2:4">
      <c r="B158" s="10"/>
      <c r="C158" s="9"/>
      <c r="D158" s="40"/>
    </row>
    <row r="159" spans="2:4">
      <c r="B159" s="10"/>
      <c r="C159" s="9"/>
      <c r="D159" s="40"/>
    </row>
    <row r="160" spans="2:4">
      <c r="B160" s="10"/>
      <c r="C160" s="9"/>
      <c r="D160" s="40"/>
    </row>
    <row r="161" spans="2:4">
      <c r="B161" s="10"/>
      <c r="C161" s="9"/>
      <c r="D161" s="40"/>
    </row>
    <row r="162" spans="2:4" ht="20.100000000000001" customHeight="1">
      <c r="B162" s="14" t="s">
        <v>114</v>
      </c>
      <c r="C162" s="24"/>
      <c r="D162" s="39"/>
    </row>
    <row r="163" spans="2:4">
      <c r="B163" s="77">
        <v>3.27</v>
      </c>
      <c r="C163" s="9"/>
      <c r="D163" s="40"/>
    </row>
    <row r="164" spans="2:4">
      <c r="B164" s="10"/>
      <c r="C164" s="9"/>
      <c r="D164" s="40"/>
    </row>
    <row r="165" spans="2:4">
      <c r="B165" s="10"/>
      <c r="C165" s="9"/>
      <c r="D165" s="40"/>
    </row>
    <row r="166" spans="2:4">
      <c r="B166" s="10"/>
      <c r="C166" s="9"/>
      <c r="D166" s="40"/>
    </row>
    <row r="167" spans="2:4">
      <c r="B167" s="10"/>
      <c r="C167" s="9"/>
      <c r="D167" s="40"/>
    </row>
    <row r="168" spans="2:4" ht="20.100000000000001" customHeight="1">
      <c r="B168" s="14" t="s">
        <v>115</v>
      </c>
      <c r="C168" s="24"/>
      <c r="D168" s="39"/>
    </row>
    <row r="169" spans="2:4">
      <c r="B169" s="77">
        <v>3.28</v>
      </c>
      <c r="C169" s="9"/>
      <c r="D169" s="40"/>
    </row>
    <row r="170" spans="2:4">
      <c r="B170" s="10"/>
      <c r="C170" s="9"/>
      <c r="D170" s="40"/>
    </row>
    <row r="171" spans="2:4">
      <c r="B171" s="10"/>
      <c r="C171" s="9"/>
      <c r="D171" s="40"/>
    </row>
    <row r="172" spans="2:4">
      <c r="B172" s="10"/>
      <c r="C172" s="9"/>
      <c r="D172" s="40"/>
    </row>
    <row r="173" spans="2:4">
      <c r="B173" s="10"/>
      <c r="C173" s="9"/>
      <c r="D173" s="40"/>
    </row>
    <row r="174" spans="2:4" ht="20.100000000000001" customHeight="1">
      <c r="B174" s="14" t="s">
        <v>116</v>
      </c>
      <c r="C174" s="24"/>
      <c r="D174" s="39"/>
    </row>
    <row r="175" spans="2:4">
      <c r="B175" s="77">
        <v>3.29</v>
      </c>
      <c r="C175" s="9"/>
      <c r="D175" s="40"/>
    </row>
    <row r="176" spans="2:4">
      <c r="B176" s="10"/>
      <c r="C176" s="9"/>
      <c r="D176" s="40"/>
    </row>
    <row r="177" spans="2:4">
      <c r="B177" s="10"/>
      <c r="C177" s="9"/>
      <c r="D177" s="40"/>
    </row>
    <row r="178" spans="2:4">
      <c r="B178" s="10"/>
      <c r="C178" s="9"/>
      <c r="D178" s="40"/>
    </row>
    <row r="179" spans="2:4">
      <c r="B179" s="10"/>
      <c r="C179" s="9"/>
      <c r="D179" s="40"/>
    </row>
    <row r="180" spans="2:4">
      <c r="B180" s="77">
        <v>3.3</v>
      </c>
      <c r="C180" s="9"/>
      <c r="D180" s="40"/>
    </row>
    <row r="181" spans="2:4">
      <c r="B181" s="10"/>
      <c r="C181" s="9"/>
      <c r="D181" s="40"/>
    </row>
    <row r="182" spans="2:4">
      <c r="B182" s="10"/>
      <c r="C182" s="9"/>
      <c r="D182" s="40"/>
    </row>
    <row r="183" spans="2:4">
      <c r="B183" s="10"/>
      <c r="C183" s="9"/>
      <c r="D183" s="40"/>
    </row>
    <row r="184" spans="2:4">
      <c r="B184" s="10"/>
      <c r="C184" s="9"/>
      <c r="D184" s="40"/>
    </row>
    <row r="185" spans="2:4" ht="20.100000000000001" customHeight="1">
      <c r="B185" s="58" t="s">
        <v>117</v>
      </c>
      <c r="C185" s="62"/>
      <c r="D185" s="66"/>
    </row>
    <row r="186" spans="2:4" ht="20.100000000000001" customHeight="1">
      <c r="B186" s="14" t="s">
        <v>118</v>
      </c>
      <c r="C186" s="24"/>
      <c r="D186" s="39"/>
    </row>
    <row r="187" spans="2:4">
      <c r="B187" s="77">
        <v>3.31</v>
      </c>
      <c r="C187" s="9"/>
      <c r="D187" s="40"/>
    </row>
    <row r="188" spans="2:4">
      <c r="B188" s="10"/>
      <c r="C188" s="9"/>
      <c r="D188" s="40"/>
    </row>
    <row r="189" spans="2:4">
      <c r="B189" s="10"/>
      <c r="C189" s="9"/>
      <c r="D189" s="40"/>
    </row>
    <row r="190" spans="2:4">
      <c r="B190" s="10"/>
      <c r="C190" s="9"/>
      <c r="D190" s="40"/>
    </row>
    <row r="191" spans="2:4">
      <c r="B191" s="10"/>
      <c r="C191" s="9"/>
      <c r="D191" s="40"/>
    </row>
    <row r="192" spans="2:4" ht="20.100000000000001" customHeight="1">
      <c r="B192" s="14" t="s">
        <v>119</v>
      </c>
      <c r="C192" s="24"/>
      <c r="D192" s="39"/>
    </row>
    <row r="193" spans="2:4">
      <c r="B193" s="77">
        <v>3.32</v>
      </c>
      <c r="C193" s="9"/>
      <c r="D193" s="40"/>
    </row>
    <row r="194" spans="2:4">
      <c r="B194" s="10"/>
      <c r="C194" s="9"/>
      <c r="D194" s="40"/>
    </row>
    <row r="195" spans="2:4">
      <c r="B195" s="10"/>
      <c r="C195" s="9"/>
      <c r="D195" s="40"/>
    </row>
    <row r="196" spans="2:4">
      <c r="B196" s="10"/>
      <c r="C196" s="9"/>
      <c r="D196" s="40"/>
    </row>
    <row r="197" spans="2:4">
      <c r="B197" s="10"/>
      <c r="C197" s="9"/>
      <c r="D197" s="40"/>
    </row>
  </sheetData>
  <autoFilter ref="B5:D8" xr:uid="{3AD3F61B-AFE5-404C-82D5-150EFC21EDDC}"/>
  <hyperlinks>
    <hyperlink ref="B8" location="A3.01" display="A3.01" xr:uid="{7A4CC589-C060-4652-9F0F-061E0E206296}"/>
    <hyperlink ref="B14" location="A3.02" display="A3.02" xr:uid="{A4780366-F06D-4723-923F-A6638EC1170A}"/>
    <hyperlink ref="B20" location="A3.03" display="A3.03" xr:uid="{39B1FF00-C7D7-4D82-A308-047E11E99058}"/>
    <hyperlink ref="B27" location="A3.04" display="A3.04" xr:uid="{B6331B7D-EDDB-4AAA-9DDF-0D564FD6FBDF}"/>
    <hyperlink ref="B33" location="A3.05" display="A3.05" xr:uid="{57D6AC4D-F750-48FE-8778-82DD28C8014F}"/>
    <hyperlink ref="B39" location="A3.06" display="A3.06" xr:uid="{3BB2FC34-E9F7-41E9-B6B4-B01DF45B08AE}"/>
    <hyperlink ref="B45" location="A3.07" display="A3.07" xr:uid="{EB2F102D-5C5C-4745-80F3-969AD1BB4BA0}"/>
    <hyperlink ref="B51" location="A3.08" display="A3.08" xr:uid="{0F1B64A1-930C-4933-8380-0F2BB1882460}"/>
    <hyperlink ref="B57" location="A3.09" display="A3.09" xr:uid="{18289B78-CA92-4151-ACF0-CABC8D66D1AE}"/>
    <hyperlink ref="B62" location="A3.10" display="A3.10" xr:uid="{2790228B-350B-4C64-87D6-F7DBEFFC7AC6}"/>
    <hyperlink ref="B68" location="A3.11" display="A3.11" xr:uid="{62F7C469-8C0C-4BC7-BA38-C28689E79B33}"/>
    <hyperlink ref="B74" location="A3.12" display="A3.12" xr:uid="{11768848-1248-43B8-B06E-689238C1161A}"/>
    <hyperlink ref="B80" location="A3.13" display="A3.13" xr:uid="{ED702310-11DD-4ACC-B17E-05D5FF66F844}"/>
    <hyperlink ref="B86" location="A3.14" display="A3.14" xr:uid="{AAC43497-A290-465B-993C-77D33B6C0143}"/>
    <hyperlink ref="B93" location="A3.15" display="A3.15" xr:uid="{F6628F93-E83E-4B77-8FCD-AEAA026105C0}"/>
    <hyperlink ref="B98" location="A3.16" display="A3.16" xr:uid="{FF99A3C9-620B-47B7-BE0E-94242666C24F}"/>
    <hyperlink ref="B104" location="A3.17" display="A3.17" xr:uid="{5E9589F3-06F1-4BDA-8AAA-5AFC6FD751DE}"/>
    <hyperlink ref="B110" location="A3.18" display="A3.18" xr:uid="{3DFF84E1-EE2B-4780-887E-2A8C5A59604A}"/>
    <hyperlink ref="B117" location="A3.19" display="A3.19" xr:uid="{A1C2A2C0-4B09-4350-811D-7531357995E6}"/>
    <hyperlink ref="B123" location="A3.20" display="A3.20" xr:uid="{B70515F1-B46E-4146-999C-D69F35079070}"/>
    <hyperlink ref="B129" location="A3.21" display="A3.21" xr:uid="{F37D92F3-1CB9-4AF2-82F1-815CEDE32F5C}"/>
    <hyperlink ref="B134" location="A3.22" display="A3.22" xr:uid="{97BB50F1-A085-41A5-9B2D-58ED97FD333C}"/>
    <hyperlink ref="B139" location="A3.23" display="A3.23" xr:uid="{00AD1D01-20FA-4657-AF79-AEC83B801AF6}"/>
    <hyperlink ref="B145" location="A3.24" display="A3.24" xr:uid="{099E4DA2-65AF-449D-8041-C466EEE2B97A}"/>
    <hyperlink ref="B152" location="A3.25" display="A3.25" xr:uid="{8BA38DDC-D844-4179-831A-2AF93AFC9F59}"/>
    <hyperlink ref="B157" location="A3.26" display="A3.26" xr:uid="{920D8154-1623-450F-9245-7461AAA73E0A}"/>
    <hyperlink ref="B163" location="A3.27" display="A3.27" xr:uid="{12EC920A-C82F-419A-A153-7A83E9CFDA25}"/>
    <hyperlink ref="B169" location="A3.28" display="A3.28" xr:uid="{9EDBF3FC-E219-4EA0-8C78-2154DA423A77}"/>
    <hyperlink ref="B175" location="A3.29" display="A3.29" xr:uid="{C7DDCD9F-5204-435D-B126-76B6DF61B97C}"/>
    <hyperlink ref="B180" location="A3.30" display="A3.30" xr:uid="{C01BB6BE-2630-4B48-B7A8-A7FBCEB6000D}"/>
    <hyperlink ref="B187" location="A3.31" display="A3.31" xr:uid="{6DA9A213-C98B-4EA6-9698-26BBFE4624EE}"/>
    <hyperlink ref="B193" location="A3.32" display="A3.32" xr:uid="{8322295A-904B-4F93-B1FD-6954ED2B98D2}"/>
  </hyperlinks>
  <pageMargins left="0.23622047244094491" right="0.23622047244094491" top="0.23622047244094491" bottom="0.23622047244094491" header="0.31496062992125984" footer="0.31496062992125984"/>
  <pageSetup paperSize="9" scale="76" fitToHeight="0" orientation="landscape" r:id="rId1"/>
  <headerFooter>
    <oddFooter>&amp;R&amp;D |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347</vt:i4>
      </vt:variant>
    </vt:vector>
  </HeadingPairs>
  <TitlesOfParts>
    <vt:vector size="359" baseType="lpstr">
      <vt:lpstr>How to use this tool</vt:lpstr>
      <vt:lpstr>Governance</vt:lpstr>
      <vt:lpstr>Governance-EL</vt:lpstr>
      <vt:lpstr>Governance-TL</vt:lpstr>
      <vt:lpstr>Partnering</vt:lpstr>
      <vt:lpstr>Partnering-EL</vt:lpstr>
      <vt:lpstr>Partnering-TL</vt:lpstr>
      <vt:lpstr>Clinical safety</vt:lpstr>
      <vt:lpstr>Clinical safety-EL</vt:lpstr>
      <vt:lpstr>Clinical safety-TL</vt:lpstr>
      <vt:lpstr>Reference sheet</vt:lpstr>
      <vt:lpstr>Overview of progress</vt:lpstr>
      <vt:lpstr>A1.01</vt:lpstr>
      <vt:lpstr>A1.02</vt:lpstr>
      <vt:lpstr>A1.03</vt:lpstr>
      <vt:lpstr>A1.04</vt:lpstr>
      <vt:lpstr>A1.05</vt:lpstr>
      <vt:lpstr>A1.06</vt:lpstr>
      <vt:lpstr>A1.07</vt:lpstr>
      <vt:lpstr>A1.08</vt:lpstr>
      <vt:lpstr>A1.09</vt:lpstr>
      <vt:lpstr>A1.10</vt:lpstr>
      <vt:lpstr>A1.11</vt:lpstr>
      <vt:lpstr>A1.12</vt:lpstr>
      <vt:lpstr>A1.13</vt:lpstr>
      <vt:lpstr>A1.14</vt:lpstr>
      <vt:lpstr>A1.15</vt:lpstr>
      <vt:lpstr>A1.16</vt:lpstr>
      <vt:lpstr>A1.17</vt:lpstr>
      <vt:lpstr>A1.18</vt:lpstr>
      <vt:lpstr>A1.19</vt:lpstr>
      <vt:lpstr>A1.20</vt:lpstr>
      <vt:lpstr>A1.21</vt:lpstr>
      <vt:lpstr>A1.22</vt:lpstr>
      <vt:lpstr>A1.23</vt:lpstr>
      <vt:lpstr>A1.24</vt:lpstr>
      <vt:lpstr>A1.25</vt:lpstr>
      <vt:lpstr>A2.01</vt:lpstr>
      <vt:lpstr>A2.02</vt:lpstr>
      <vt:lpstr>A2.03</vt:lpstr>
      <vt:lpstr>A2.04</vt:lpstr>
      <vt:lpstr>A2.05</vt:lpstr>
      <vt:lpstr>A2.06</vt:lpstr>
      <vt:lpstr>A2.07</vt:lpstr>
      <vt:lpstr>A2.08</vt:lpstr>
      <vt:lpstr>A3.01</vt:lpstr>
      <vt:lpstr>A3.02</vt:lpstr>
      <vt:lpstr>A3.03</vt:lpstr>
      <vt:lpstr>A3.04</vt:lpstr>
      <vt:lpstr>A3.05</vt:lpstr>
      <vt:lpstr>A3.06</vt:lpstr>
      <vt:lpstr>A3.07</vt:lpstr>
      <vt:lpstr>A3.08</vt:lpstr>
      <vt:lpstr>A3.09</vt:lpstr>
      <vt:lpstr>A3.10</vt:lpstr>
      <vt:lpstr>A3.11</vt:lpstr>
      <vt:lpstr>A3.12</vt:lpstr>
      <vt:lpstr>A3.13</vt:lpstr>
      <vt:lpstr>A3.14</vt:lpstr>
      <vt:lpstr>A3.15</vt:lpstr>
      <vt:lpstr>A3.16</vt:lpstr>
      <vt:lpstr>A3.17</vt:lpstr>
      <vt:lpstr>A3.18</vt:lpstr>
      <vt:lpstr>A3.19</vt:lpstr>
      <vt:lpstr>A3.20</vt:lpstr>
      <vt:lpstr>A3.21</vt:lpstr>
      <vt:lpstr>A3.22</vt:lpstr>
      <vt:lpstr>A3.23</vt:lpstr>
      <vt:lpstr>A3.24</vt:lpstr>
      <vt:lpstr>A3.25</vt:lpstr>
      <vt:lpstr>A3.26</vt:lpstr>
      <vt:lpstr>A3.27</vt:lpstr>
      <vt:lpstr>A3.28</vt:lpstr>
      <vt:lpstr>A3.29</vt:lpstr>
      <vt:lpstr>A3.30</vt:lpstr>
      <vt:lpstr>A3.31</vt:lpstr>
      <vt:lpstr>A3.32</vt:lpstr>
      <vt:lpstr>CGS</vt:lpstr>
      <vt:lpstr>CSS</vt:lpstr>
      <vt:lpstr>E1.01</vt:lpstr>
      <vt:lpstr>E1.02</vt:lpstr>
      <vt:lpstr>E1.03</vt:lpstr>
      <vt:lpstr>E1.04</vt:lpstr>
      <vt:lpstr>E1.05</vt:lpstr>
      <vt:lpstr>E1.06</vt:lpstr>
      <vt:lpstr>E1.07</vt:lpstr>
      <vt:lpstr>E1.08</vt:lpstr>
      <vt:lpstr>E1.09</vt:lpstr>
      <vt:lpstr>E1.10</vt:lpstr>
      <vt:lpstr>E1.11</vt:lpstr>
      <vt:lpstr>E1.12</vt:lpstr>
      <vt:lpstr>E1.13</vt:lpstr>
      <vt:lpstr>E1.14</vt:lpstr>
      <vt:lpstr>E1.15</vt:lpstr>
      <vt:lpstr>E1.16</vt:lpstr>
      <vt:lpstr>E1.17</vt:lpstr>
      <vt:lpstr>E1.18</vt:lpstr>
      <vt:lpstr>E1.19</vt:lpstr>
      <vt:lpstr>E1.20</vt:lpstr>
      <vt:lpstr>E1.21</vt:lpstr>
      <vt:lpstr>E1.22</vt:lpstr>
      <vt:lpstr>E1.23</vt:lpstr>
      <vt:lpstr>E1.24</vt:lpstr>
      <vt:lpstr>E1.25</vt:lpstr>
      <vt:lpstr>E2.01</vt:lpstr>
      <vt:lpstr>E2.02</vt:lpstr>
      <vt:lpstr>E2.03</vt:lpstr>
      <vt:lpstr>E2.04</vt:lpstr>
      <vt:lpstr>E2.05</vt:lpstr>
      <vt:lpstr>E2.06</vt:lpstr>
      <vt:lpstr>E2.07</vt:lpstr>
      <vt:lpstr>E2.08</vt:lpstr>
      <vt:lpstr>E3.01</vt:lpstr>
      <vt:lpstr>E3.02</vt:lpstr>
      <vt:lpstr>E3.03</vt:lpstr>
      <vt:lpstr>E3.04</vt:lpstr>
      <vt:lpstr>E3.05</vt:lpstr>
      <vt:lpstr>E3.06</vt:lpstr>
      <vt:lpstr>E3.07</vt:lpstr>
      <vt:lpstr>E3.08</vt:lpstr>
      <vt:lpstr>E3.09</vt:lpstr>
      <vt:lpstr>E3.10</vt:lpstr>
      <vt:lpstr>E3.11</vt:lpstr>
      <vt:lpstr>E3.12</vt:lpstr>
      <vt:lpstr>E3.13</vt:lpstr>
      <vt:lpstr>E3.14</vt:lpstr>
      <vt:lpstr>E3.15</vt:lpstr>
      <vt:lpstr>E3.16</vt:lpstr>
      <vt:lpstr>E3.17</vt:lpstr>
      <vt:lpstr>E3.18</vt:lpstr>
      <vt:lpstr>E3.19</vt:lpstr>
      <vt:lpstr>E3.20</vt:lpstr>
      <vt:lpstr>E3.21</vt:lpstr>
      <vt:lpstr>E3.22</vt:lpstr>
      <vt:lpstr>E3.23</vt:lpstr>
      <vt:lpstr>E3.24</vt:lpstr>
      <vt:lpstr>E3.25</vt:lpstr>
      <vt:lpstr>E3.26</vt:lpstr>
      <vt:lpstr>E3.27</vt:lpstr>
      <vt:lpstr>E3.28</vt:lpstr>
      <vt:lpstr>E3.29</vt:lpstr>
      <vt:lpstr>E3.30</vt:lpstr>
      <vt:lpstr>E3.31</vt:lpstr>
      <vt:lpstr>E3.32</vt:lpstr>
      <vt:lpstr>P1.01</vt:lpstr>
      <vt:lpstr>P1.02</vt:lpstr>
      <vt:lpstr>P1.03</vt:lpstr>
      <vt:lpstr>P1.04</vt:lpstr>
      <vt:lpstr>P1.05</vt:lpstr>
      <vt:lpstr>P1.06</vt:lpstr>
      <vt:lpstr>P1.07</vt:lpstr>
      <vt:lpstr>P1.08</vt:lpstr>
      <vt:lpstr>P1.09</vt:lpstr>
      <vt:lpstr>P1.10</vt:lpstr>
      <vt:lpstr>P1.11</vt:lpstr>
      <vt:lpstr>P1.12</vt:lpstr>
      <vt:lpstr>P1.13</vt:lpstr>
      <vt:lpstr>P1.14</vt:lpstr>
      <vt:lpstr>P1.15</vt:lpstr>
      <vt:lpstr>P1.16</vt:lpstr>
      <vt:lpstr>P1.17</vt:lpstr>
      <vt:lpstr>P1.18</vt:lpstr>
      <vt:lpstr>P1.19</vt:lpstr>
      <vt:lpstr>P1.20</vt:lpstr>
      <vt:lpstr>P1.21</vt:lpstr>
      <vt:lpstr>P1.22</vt:lpstr>
      <vt:lpstr>P1.23</vt:lpstr>
      <vt:lpstr>P1.24</vt:lpstr>
      <vt:lpstr>P1.25</vt:lpstr>
      <vt:lpstr>P2.01</vt:lpstr>
      <vt:lpstr>P2.02</vt:lpstr>
      <vt:lpstr>P2.03</vt:lpstr>
      <vt:lpstr>P2.04</vt:lpstr>
      <vt:lpstr>P2.05</vt:lpstr>
      <vt:lpstr>P2.06</vt:lpstr>
      <vt:lpstr>P2.07</vt:lpstr>
      <vt:lpstr>P2.08</vt:lpstr>
      <vt:lpstr>P3.01</vt:lpstr>
      <vt:lpstr>P3.02</vt:lpstr>
      <vt:lpstr>P3.03</vt:lpstr>
      <vt:lpstr>P3.04</vt:lpstr>
      <vt:lpstr>P3.05</vt:lpstr>
      <vt:lpstr>P3.06</vt:lpstr>
      <vt:lpstr>P3.07</vt:lpstr>
      <vt:lpstr>P3.08</vt:lpstr>
      <vt:lpstr>P3.09</vt:lpstr>
      <vt:lpstr>P3.10</vt:lpstr>
      <vt:lpstr>P3.11</vt:lpstr>
      <vt:lpstr>P3.12</vt:lpstr>
      <vt:lpstr>P3.13</vt:lpstr>
      <vt:lpstr>P3.14</vt:lpstr>
      <vt:lpstr>P3.15</vt:lpstr>
      <vt:lpstr>P3.16</vt:lpstr>
      <vt:lpstr>P3.17</vt:lpstr>
      <vt:lpstr>P3.18</vt:lpstr>
      <vt:lpstr>P3.19</vt:lpstr>
      <vt:lpstr>P3.20</vt:lpstr>
      <vt:lpstr>P3.21</vt:lpstr>
      <vt:lpstr>P3.22</vt:lpstr>
      <vt:lpstr>P3.23</vt:lpstr>
      <vt:lpstr>P3.24</vt:lpstr>
      <vt:lpstr>P3.25</vt:lpstr>
      <vt:lpstr>P3.26</vt:lpstr>
      <vt:lpstr>P3.27</vt:lpstr>
      <vt:lpstr>P3.28</vt:lpstr>
      <vt:lpstr>P3.29</vt:lpstr>
      <vt:lpstr>P3.30</vt:lpstr>
      <vt:lpstr>P3.31</vt:lpstr>
      <vt:lpstr>P3.32</vt:lpstr>
      <vt:lpstr>'Clinical safety'!Print_Area</vt:lpstr>
      <vt:lpstr>'Clinical safety-EL'!Print_Area</vt:lpstr>
      <vt:lpstr>'Clinical safety-TL'!Print_Area</vt:lpstr>
      <vt:lpstr>Governance!Print_Area</vt:lpstr>
      <vt:lpstr>'Governance-EL'!Print_Area</vt:lpstr>
      <vt:lpstr>'Governance-TL'!Print_Area</vt:lpstr>
      <vt:lpstr>'How to use this tool'!Print_Area</vt:lpstr>
      <vt:lpstr>Partnering!Print_Area</vt:lpstr>
      <vt:lpstr>'Partnering-EL'!Print_Area</vt:lpstr>
      <vt:lpstr>'Partnering-TL'!Print_Area</vt:lpstr>
      <vt:lpstr>'Clinical safety'!Print_Titles</vt:lpstr>
      <vt:lpstr>'Clinical safety-EL'!Print_Titles</vt:lpstr>
      <vt:lpstr>'Clinical safety-TL'!Print_Titles</vt:lpstr>
      <vt:lpstr>Governance!Print_Titles</vt:lpstr>
      <vt:lpstr>'Governance-EL'!Print_Titles</vt:lpstr>
      <vt:lpstr>'Governance-TL'!Print_Titles</vt:lpstr>
      <vt:lpstr>Partnering!Print_Titles</vt:lpstr>
      <vt:lpstr>'Partnering-EL'!Print_Titles</vt:lpstr>
      <vt:lpstr>'Partnering-TL'!Print_Titles</vt:lpstr>
      <vt:lpstr>PWC</vt:lpstr>
      <vt:lpstr>R1.01</vt:lpstr>
      <vt:lpstr>R1.02</vt:lpstr>
      <vt:lpstr>R1.03</vt:lpstr>
      <vt:lpstr>R1.04</vt:lpstr>
      <vt:lpstr>R1.05</vt:lpstr>
      <vt:lpstr>R1.06</vt:lpstr>
      <vt:lpstr>R1.07</vt:lpstr>
      <vt:lpstr>R1.08</vt:lpstr>
      <vt:lpstr>R1.09</vt:lpstr>
      <vt:lpstr>R1.10</vt:lpstr>
      <vt:lpstr>R1.11</vt:lpstr>
      <vt:lpstr>R1.12</vt:lpstr>
      <vt:lpstr>R1.13</vt:lpstr>
      <vt:lpstr>R1.14</vt:lpstr>
      <vt:lpstr>R1.15</vt:lpstr>
      <vt:lpstr>R1.16</vt:lpstr>
      <vt:lpstr>R1.17</vt:lpstr>
      <vt:lpstr>R1.18</vt:lpstr>
      <vt:lpstr>R1.19</vt:lpstr>
      <vt:lpstr>R1.20</vt:lpstr>
      <vt:lpstr>R1.21</vt:lpstr>
      <vt:lpstr>R1.22</vt:lpstr>
      <vt:lpstr>R1.23</vt:lpstr>
      <vt:lpstr>R1.24</vt:lpstr>
      <vt:lpstr>R1.25</vt:lpstr>
      <vt:lpstr>R2.01</vt:lpstr>
      <vt:lpstr>R2.02</vt:lpstr>
      <vt:lpstr>R2.03</vt:lpstr>
      <vt:lpstr>R2.04</vt:lpstr>
      <vt:lpstr>R2.05</vt:lpstr>
      <vt:lpstr>R2.06</vt:lpstr>
      <vt:lpstr>R2.07</vt:lpstr>
      <vt:lpstr>R2.08</vt:lpstr>
      <vt:lpstr>R3.01</vt:lpstr>
      <vt:lpstr>R3.02</vt:lpstr>
      <vt:lpstr>R3.03</vt:lpstr>
      <vt:lpstr>R3.04</vt:lpstr>
      <vt:lpstr>R3.05</vt:lpstr>
      <vt:lpstr>R3.06</vt:lpstr>
      <vt:lpstr>R3.07</vt:lpstr>
      <vt:lpstr>R3.08</vt:lpstr>
      <vt:lpstr>R3.09</vt:lpstr>
      <vt:lpstr>R3.10</vt:lpstr>
      <vt:lpstr>R3.11</vt:lpstr>
      <vt:lpstr>R3.12</vt:lpstr>
      <vt:lpstr>R3.13</vt:lpstr>
      <vt:lpstr>R3.14</vt:lpstr>
      <vt:lpstr>R3.15</vt:lpstr>
      <vt:lpstr>R3.16</vt:lpstr>
      <vt:lpstr>R3.17</vt:lpstr>
      <vt:lpstr>R3.18</vt:lpstr>
      <vt:lpstr>R3.19</vt:lpstr>
      <vt:lpstr>R3.20</vt:lpstr>
      <vt:lpstr>R3.21</vt:lpstr>
      <vt:lpstr>R3.22</vt:lpstr>
      <vt:lpstr>R3.23</vt:lpstr>
      <vt:lpstr>R3.24</vt:lpstr>
      <vt:lpstr>R3.25</vt:lpstr>
      <vt:lpstr>R3.26</vt:lpstr>
      <vt:lpstr>R3.27</vt:lpstr>
      <vt:lpstr>R3.28</vt:lpstr>
      <vt:lpstr>R3.29</vt:lpstr>
      <vt:lpstr>R3.30</vt:lpstr>
      <vt:lpstr>R3.31</vt:lpstr>
      <vt:lpstr>R3.32</vt:lpstr>
      <vt:lpstr>T1.01</vt:lpstr>
      <vt:lpstr>T1.02</vt:lpstr>
      <vt:lpstr>T1.03</vt:lpstr>
      <vt:lpstr>T1.04</vt:lpstr>
      <vt:lpstr>T1.05</vt:lpstr>
      <vt:lpstr>T1.06</vt:lpstr>
      <vt:lpstr>T1.07</vt:lpstr>
      <vt:lpstr>T1.08</vt:lpstr>
      <vt:lpstr>T1.09</vt:lpstr>
      <vt:lpstr>T1.10</vt:lpstr>
      <vt:lpstr>T1.11</vt:lpstr>
      <vt:lpstr>T1.12</vt:lpstr>
      <vt:lpstr>T1.13</vt:lpstr>
      <vt:lpstr>T1.14</vt:lpstr>
      <vt:lpstr>T1.15</vt:lpstr>
      <vt:lpstr>T1.16</vt:lpstr>
      <vt:lpstr>T1.17</vt:lpstr>
      <vt:lpstr>T1.18</vt:lpstr>
      <vt:lpstr>T1.19</vt:lpstr>
      <vt:lpstr>T1.20</vt:lpstr>
      <vt:lpstr>T1.21</vt:lpstr>
      <vt:lpstr>T1.22</vt:lpstr>
      <vt:lpstr>T1.23</vt:lpstr>
      <vt:lpstr>T1.24</vt:lpstr>
      <vt:lpstr>T1.25</vt:lpstr>
      <vt:lpstr>T2.01</vt:lpstr>
      <vt:lpstr>T2.02</vt:lpstr>
      <vt:lpstr>T2.03</vt:lpstr>
      <vt:lpstr>T2.04</vt:lpstr>
      <vt:lpstr>T2.05</vt:lpstr>
      <vt:lpstr>T2.06</vt:lpstr>
      <vt:lpstr>T2.07</vt:lpstr>
      <vt:lpstr>T2.08</vt:lpstr>
      <vt:lpstr>T3.01</vt:lpstr>
      <vt:lpstr>T3.02</vt:lpstr>
      <vt:lpstr>T3.03</vt:lpstr>
      <vt:lpstr>T3.04</vt:lpstr>
      <vt:lpstr>T3.05</vt:lpstr>
      <vt:lpstr>T3.06</vt:lpstr>
      <vt:lpstr>T3.07</vt:lpstr>
      <vt:lpstr>T3.08</vt:lpstr>
      <vt:lpstr>T3.09</vt:lpstr>
      <vt:lpstr>T3.10</vt:lpstr>
      <vt:lpstr>T3.11</vt:lpstr>
      <vt:lpstr>T3.12</vt:lpstr>
      <vt:lpstr>T3.13</vt:lpstr>
      <vt:lpstr>T3.14</vt:lpstr>
      <vt:lpstr>T3.15</vt:lpstr>
      <vt:lpstr>T3.16</vt:lpstr>
      <vt:lpstr>T3.17</vt:lpstr>
      <vt:lpstr>T3.18</vt:lpstr>
      <vt:lpstr>T3.19</vt:lpstr>
      <vt:lpstr>T3.20</vt:lpstr>
      <vt:lpstr>T3.21</vt:lpstr>
      <vt:lpstr>T3.22</vt:lpstr>
      <vt:lpstr>T3.23</vt:lpstr>
      <vt:lpstr>T3.24</vt:lpstr>
      <vt:lpstr>T3.25</vt:lpstr>
      <vt:lpstr>T3.26</vt:lpstr>
      <vt:lpstr>T3.27</vt:lpstr>
      <vt:lpstr>T3.28</vt:lpstr>
      <vt:lpstr>T3.29</vt:lpstr>
      <vt:lpstr>T3.30</vt:lpstr>
      <vt:lpstr>T3.31</vt:lpstr>
      <vt:lpstr>T3.32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2022-05-26T23:52:42Z</dcterms:created>
  <dcterms:modified xsi:type="dcterms:W3CDTF">2022-05-26T23:59:30Z</dcterms:modified>
</cp:coreProperties>
</file>