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0" documentId="13_ncr:1_{DA527DCD-D16F-40AF-967E-A55CB334800F}" xr6:coauthVersionLast="47" xr6:coauthVersionMax="47" xr10:uidLastSave="{00000000-0000-0000-0000-000000000000}"/>
  <bookViews>
    <workbookView xWindow="-120" yWindow="-120" windowWidth="29040" windowHeight="15840" tabRatio="961" firstSheet="1" activeTab="1" xr2:uid="{00000000-000D-0000-FFFF-FFFF00000000}"/>
  </bookViews>
  <sheets>
    <sheet name="Reference sheet" sheetId="1" state="hidden" r:id="rId1"/>
    <sheet name="How to use this tool" sheetId="27" r:id="rId2"/>
    <sheet name="Governance" sheetId="18" r:id="rId3"/>
    <sheet name="Gov-EL" sheetId="2" r:id="rId4"/>
    <sheet name="Gov-TL" sheetId="26" r:id="rId5"/>
    <sheet name="Partnering" sheetId="3" r:id="rId6"/>
    <sheet name="Part-EL" sheetId="4" r:id="rId7"/>
    <sheet name="Part-TL" sheetId="25" r:id="rId8"/>
    <sheet name="PCI" sheetId="5" r:id="rId9"/>
    <sheet name="PCI-EL" sheetId="6" r:id="rId10"/>
    <sheet name="PCI-TL" sheetId="24" r:id="rId11"/>
    <sheet name="MedSafety" sheetId="7" r:id="rId12"/>
    <sheet name="Med-EL" sheetId="8" r:id="rId13"/>
    <sheet name="Med-TL" sheetId="23" r:id="rId14"/>
    <sheet name="CompCare" sheetId="9" r:id="rId15"/>
    <sheet name="Comp-EL" sheetId="10" r:id="rId16"/>
    <sheet name="Comp-TL" sheetId="22" r:id="rId17"/>
    <sheet name="Communicating" sheetId="11" r:id="rId18"/>
    <sheet name="Comm-EL" sheetId="12" r:id="rId19"/>
    <sheet name="Comm-TL" sheetId="21" r:id="rId20"/>
    <sheet name="RR" sheetId="15" r:id="rId21"/>
    <sheet name="RR-EL" sheetId="16" r:id="rId22"/>
    <sheet name="RR-TL" sheetId="19" r:id="rId23"/>
    <sheet name="Overview of progress" sheetId="17" r:id="rId24"/>
  </sheets>
  <definedNames>
    <definedName name="_xlnm._FilterDatabase" localSheetId="18" hidden="1">'Comm-EL'!$B$5:$D$66</definedName>
    <definedName name="_xlnm._FilterDatabase" localSheetId="19" hidden="1">'Comm-TL'!$B$5:$F$66</definedName>
    <definedName name="_xlnm._FilterDatabase" localSheetId="17" hidden="1">Communicating!$A$3:$J$25</definedName>
    <definedName name="_xlnm._FilterDatabase" localSheetId="14" hidden="1">CompCare!$A$3:$J$25</definedName>
    <definedName name="_xlnm._FilterDatabase" localSheetId="15" hidden="1">'Comp-EL'!$B$5:$D$75</definedName>
    <definedName name="_xlnm._FilterDatabase" localSheetId="16" hidden="1">'Comp-TL'!$B$5:$F$76</definedName>
    <definedName name="_xlnm._FilterDatabase" localSheetId="3" hidden="1">'Gov-EL'!$B$5:$D$153</definedName>
    <definedName name="_xlnm._FilterDatabase" localSheetId="2" hidden="1">Governance!$A$3:$K$50</definedName>
    <definedName name="_xlnm._FilterDatabase" localSheetId="4" hidden="1">'Gov-TL'!$B$5:$F$153</definedName>
    <definedName name="_xlnm._FilterDatabase" localSheetId="12" hidden="1">'Med-EL'!$B$5:$D$78</definedName>
    <definedName name="_xlnm._FilterDatabase" localSheetId="11" hidden="1">MedSafety!$A$3:$J$28</definedName>
    <definedName name="_xlnm._FilterDatabase" localSheetId="13" hidden="1">'Med-TL'!$B$5:$F$78</definedName>
    <definedName name="_xlnm._FilterDatabase" localSheetId="6" hidden="1">'Part-EL'!$B$5:$D$81</definedName>
    <definedName name="_xlnm._FilterDatabase" localSheetId="5" hidden="1">Partnering!$A$3:$J$29</definedName>
    <definedName name="_xlnm._FilterDatabase" localSheetId="7" hidden="1">'Part-TL'!$B$5:$F$83</definedName>
    <definedName name="_xlnm._FilterDatabase" localSheetId="8" hidden="1">PCI!$A$3:$J$35</definedName>
    <definedName name="_xlnm._FilterDatabase" localSheetId="9" hidden="1">'PCI-EL'!$B$5:$D$98</definedName>
    <definedName name="_xlnm._FilterDatabase" localSheetId="10" hidden="1">'PCI-TL'!$B$5:$F$98</definedName>
    <definedName name="_xlnm._FilterDatabase" localSheetId="0" hidden="1">'Reference sheet'!$A$1:$G$194</definedName>
    <definedName name="_xlnm._FilterDatabase" localSheetId="20" hidden="1">RR!$A$3:$I$21</definedName>
    <definedName name="_xlnm._FilterDatabase" localSheetId="21" hidden="1">'RR-EL'!$B$5:$D$63</definedName>
    <definedName name="_xlnm._FilterDatabase" localSheetId="22" hidden="1">'RR-TL'!$B$5:$F$63</definedName>
    <definedName name="A1.01" localSheetId="2">Governance!$A$6</definedName>
    <definedName name="A1.02" localSheetId="2">Governance!$A$7</definedName>
    <definedName name="A1.03" localSheetId="2">Governance!$A$8</definedName>
    <definedName name="A1.04" localSheetId="2">Governance!$A$9</definedName>
    <definedName name="A1.05" localSheetId="2">Governance!$A$10</definedName>
    <definedName name="A1.06" localSheetId="2">Governance!$A$13</definedName>
    <definedName name="A1.07" localSheetId="2">Governance!$A$15</definedName>
    <definedName name="A1.08" localSheetId="2">Governance!$A$16</definedName>
    <definedName name="A1.09" localSheetId="2">Governance!$A$18</definedName>
    <definedName name="A1.10" localSheetId="2">Governance!$A$20</definedName>
    <definedName name="A1.11" localSheetId="2">Governance!$A$21</definedName>
    <definedName name="A1.12" localSheetId="2">Governance!$A$23</definedName>
    <definedName name="A1.13" localSheetId="2">Governance!$A$24</definedName>
    <definedName name="A1.14" localSheetId="2">Governance!$A$26</definedName>
    <definedName name="A1.15" localSheetId="2">Governance!$A$27</definedName>
    <definedName name="A1.16" localSheetId="2">Governance!$A$28</definedName>
    <definedName name="A1.17" localSheetId="2">Governance!$A$29</definedName>
    <definedName name="A1.18" localSheetId="2">Governance!$A$32</definedName>
    <definedName name="A1.19" localSheetId="2">Governance!$A$34</definedName>
    <definedName name="A1.20" localSheetId="2">Governance!$A$35</definedName>
    <definedName name="A1.21" localSheetId="2">Governance!$A$36</definedName>
    <definedName name="A1.22" localSheetId="2">Governance!$A$38</definedName>
    <definedName name="A1.23" localSheetId="2">Governance!$A$40</definedName>
    <definedName name="A1.24" localSheetId="2">Governance!$A$42</definedName>
    <definedName name="A1.25" localSheetId="2">Governance!$A$45</definedName>
    <definedName name="A1.26" localSheetId="2">Governance!$A$46</definedName>
    <definedName name="A1.27" localSheetId="2">Governance!#REF!</definedName>
    <definedName name="A1.28" localSheetId="2">Governance!#REF!</definedName>
    <definedName name="A1.29" localSheetId="2">Governance!#REF!</definedName>
    <definedName name="A1.30" localSheetId="2">Governance!$A$47</definedName>
    <definedName name="A1.31" localSheetId="2">Governance!$A$48</definedName>
    <definedName name="A1.32" localSheetId="2">Governance!$A$49</definedName>
    <definedName name="A1.33" localSheetId="2">Governance!$A$50</definedName>
    <definedName name="A2.01" localSheetId="5">Partnering!$A$6</definedName>
    <definedName name="A2.02" localSheetId="5">Partnering!$A$8</definedName>
    <definedName name="A2.03" localSheetId="5">Partnering!$A$11</definedName>
    <definedName name="A2.04" localSheetId="5">Partnering!$A$13</definedName>
    <definedName name="A2.05" localSheetId="5">Partnering!$A$14</definedName>
    <definedName name="A2.06" localSheetId="5">Partnering!$A$15</definedName>
    <definedName name="A2.07" localSheetId="5">Partnering!$A$16</definedName>
    <definedName name="A2.08" localSheetId="5">Partnering!$A$18</definedName>
    <definedName name="A2.09" localSheetId="5">Partnering!$A$19</definedName>
    <definedName name="A2.10" localSheetId="5">Partnering!$A$22</definedName>
    <definedName name="A2.11" localSheetId="5">Partnering!$A$24</definedName>
    <definedName name="A2.12" localSheetId="5">Partnering!$A$26</definedName>
    <definedName name="A2.13" localSheetId="5">Partnering!$A$29</definedName>
    <definedName name="A2.14" localSheetId="5">Partnering!#REF!</definedName>
    <definedName name="A3.01" localSheetId="8">PCI!$A$6</definedName>
    <definedName name="A3.02" localSheetId="8">PCI!$A$7</definedName>
    <definedName name="A3.03" localSheetId="8">PCI!$A$9</definedName>
    <definedName name="A3.04" localSheetId="8">PCI!$A$11</definedName>
    <definedName name="A3.05" localSheetId="8">PCI!$A$14</definedName>
    <definedName name="A3.06" localSheetId="8">PCI!$A$15</definedName>
    <definedName name="A3.07" localSheetId="8">PCI!$A$16</definedName>
    <definedName name="A3.08" localSheetId="8">PCI!$A$17</definedName>
    <definedName name="A3.09" localSheetId="8">PCI!$A$19</definedName>
    <definedName name="A3.10" localSheetId="8">PCI!$A$21</definedName>
    <definedName name="A3.11" localSheetId="8">PCI!$A$23</definedName>
    <definedName name="A3.12" localSheetId="8">PCI!$A$25</definedName>
    <definedName name="A3.13" localSheetId="8">PCI!$A$26</definedName>
    <definedName name="A3.14" localSheetId="8">PCI!$A$28</definedName>
    <definedName name="A3.15" localSheetId="8">PCI!$A$30</definedName>
    <definedName name="A3.16" localSheetId="8">PCI!$A$32</definedName>
    <definedName name="A3.17" localSheetId="8">PCI!$A$34</definedName>
    <definedName name="A3.18" localSheetId="8">PCI!$A$35</definedName>
    <definedName name="A3.19" localSheetId="8">PCI!#REF!</definedName>
    <definedName name="A4.01" localSheetId="11">MedSafety!$A$6</definedName>
    <definedName name="A4.02" localSheetId="11">MedSafety!$A$8</definedName>
    <definedName name="A4.03" localSheetId="11">MedSafety!$A$10</definedName>
    <definedName name="A4.04" localSheetId="11">MedSafety!$A$13</definedName>
    <definedName name="A4.05" localSheetId="11">MedSafety!$A$15</definedName>
    <definedName name="A4.06" localSheetId="11">MedSafety!$A$16</definedName>
    <definedName name="A4.07" localSheetId="11">MedSafety!$A$17</definedName>
    <definedName name="A4.08" localSheetId="11">MedSafety!$A$20</definedName>
    <definedName name="A4.09" localSheetId="11">MedSafety!$A$21</definedName>
    <definedName name="A4.10" localSheetId="11">MedSafety!$A$24</definedName>
    <definedName name="A4.11" localSheetId="11">MedSafety!$A$26</definedName>
    <definedName name="A4.12" localSheetId="11">MedSafety!$A$28</definedName>
    <definedName name="A4.13" localSheetId="11">MedSafety!#REF!</definedName>
    <definedName name="A4.14" localSheetId="11">MedSafety!#REF!</definedName>
    <definedName name="A4.15" localSheetId="11">MedSafety!#REF!</definedName>
    <definedName name="A5.01" localSheetId="14">CompCare!$A$6</definedName>
    <definedName name="A5.02" localSheetId="14">CompCare!$A$8</definedName>
    <definedName name="A5.03" localSheetId="14">CompCare!$A$10</definedName>
    <definedName name="A5.04" localSheetId="14">CompCare!$A$12</definedName>
    <definedName name="A5.05" localSheetId="14">CompCare!$A$13</definedName>
    <definedName name="A5.06" localSheetId="14">CompCare!$A$14</definedName>
    <definedName name="A5.07" localSheetId="14">CompCare!$A$17</definedName>
    <definedName name="A5.08" localSheetId="14">CompCare!$A$19</definedName>
    <definedName name="A5.09" localSheetId="14">CompCare!$A$21</definedName>
    <definedName name="A5.10" localSheetId="14">CompCare!$A$23</definedName>
    <definedName name="A5.11" localSheetId="14">CompCare!$A$24</definedName>
    <definedName name="A5.12" localSheetId="14">CompCare!$A$25</definedName>
    <definedName name="A5.13" localSheetId="14">CompCare!#REF!</definedName>
    <definedName name="A5.14" localSheetId="14">CompCare!#REF!</definedName>
    <definedName name="A5.15" localSheetId="14">CompCare!#REF!</definedName>
    <definedName name="A5.16" localSheetId="14">CompCare!#REF!</definedName>
    <definedName name="A5.17" localSheetId="14">CompCare!#REF!</definedName>
    <definedName name="A5.18" localSheetId="14">CompCare!#REF!</definedName>
    <definedName name="A5.19" localSheetId="14">CompCare!#REF!</definedName>
    <definedName name="A5.20" localSheetId="14">CompCare!#REF!</definedName>
    <definedName name="A5.21" localSheetId="14">CompCare!#REF!</definedName>
    <definedName name="A5.22" localSheetId="14">CompCare!#REF!</definedName>
    <definedName name="A5.23" localSheetId="14">CompCare!#REF!</definedName>
    <definedName name="A5.24" localSheetId="14">CompCare!#REF!</definedName>
    <definedName name="A5.25" localSheetId="14">CompCare!#REF!</definedName>
    <definedName name="A5.26" localSheetId="14">CompCare!#REF!</definedName>
    <definedName name="A5.27" localSheetId="14">CompCare!#REF!</definedName>
    <definedName name="A5.28" localSheetId="14">CompCare!#REF!</definedName>
    <definedName name="A5.29" localSheetId="14">CompCare!#REF!</definedName>
    <definedName name="A5.30" localSheetId="14">CompCare!#REF!</definedName>
    <definedName name="A5.31" localSheetId="14">CompCare!#REF!</definedName>
    <definedName name="A5.32" localSheetId="14">CompCare!#REF!</definedName>
    <definedName name="A5.33" localSheetId="14">CompCare!#REF!</definedName>
    <definedName name="A5.34" localSheetId="14">CompCare!#REF!</definedName>
    <definedName name="A5.35" localSheetId="14">CompCare!#REF!</definedName>
    <definedName name="A5.36" localSheetId="14">CompCare!#REF!</definedName>
    <definedName name="A6.01" localSheetId="17">Communicating!$A$6</definedName>
    <definedName name="A6.02" localSheetId="17">Communicating!$A$8</definedName>
    <definedName name="A6.03" localSheetId="17">Communicating!$A$10</definedName>
    <definedName name="A6.04" localSheetId="17">Communicating!$A$13</definedName>
    <definedName name="A6.05" localSheetId="17">Communicating!$A$14</definedName>
    <definedName name="A6.06" localSheetId="17">Communicating!$A$17</definedName>
    <definedName name="A6.07" localSheetId="17">Communicating!$A$18</definedName>
    <definedName name="A6.08" localSheetId="17">Communicating!$A$21</definedName>
    <definedName name="A6.09" localSheetId="17">Communicating!$A$22</definedName>
    <definedName name="A6.10" localSheetId="17">Communicating!$A$25</definedName>
    <definedName name="A6.11" localSheetId="17">Communicating!#REF!</definedName>
    <definedName name="A7.01">RR!$A$6</definedName>
    <definedName name="A7.02">RR!$A$8</definedName>
    <definedName name="A7.03">RR!$A$11</definedName>
    <definedName name="A7.04">RR!$A$12</definedName>
    <definedName name="A7.05">RR!$A$14</definedName>
    <definedName name="A7.06">RR!$A$15</definedName>
    <definedName name="A7.07">RR!$A$18</definedName>
    <definedName name="A7.08">RR!$A$19</definedName>
    <definedName name="A7.09">RR!$A$20</definedName>
    <definedName name="A7.10">RR!$A$21</definedName>
    <definedName name="A8.01" localSheetId="20">RR!$A$6</definedName>
    <definedName name="A8.02" localSheetId="20">RR!$A$8</definedName>
    <definedName name="A8.03" localSheetId="20">RR!$A$11</definedName>
    <definedName name="A8.04" localSheetId="20">RR!$A$12</definedName>
    <definedName name="A8.05" localSheetId="20">RR!$A$14</definedName>
    <definedName name="A8.06" localSheetId="20">RR!$A$15</definedName>
    <definedName name="A8.07" localSheetId="20">RR!$A$18</definedName>
    <definedName name="A8.08" localSheetId="20">RR!$A$19</definedName>
    <definedName name="A8.09" localSheetId="20">RR!$A$20</definedName>
    <definedName name="A8.10" localSheetId="20">RR!$A$21</definedName>
    <definedName name="A8.11" localSheetId="20">RR!#REF!</definedName>
    <definedName name="A8.12" localSheetId="20">RR!#REF!</definedName>
    <definedName name="A8.13" localSheetId="20">RR!#REF!</definedName>
    <definedName name="E1.01" localSheetId="3">'Gov-EL'!$B$8</definedName>
    <definedName name="E1.02" localSheetId="3">'Gov-EL'!$B$13</definedName>
    <definedName name="E1.03" localSheetId="3">'Gov-EL'!$B$18</definedName>
    <definedName name="E1.04" localSheetId="3">'Gov-EL'!$B$23</definedName>
    <definedName name="E1.05" localSheetId="3">'Gov-EL'!$B$28</definedName>
    <definedName name="E1.06" localSheetId="3">'Gov-EL'!$B$35</definedName>
    <definedName name="E1.07" localSheetId="3">'Gov-EL'!$B$41</definedName>
    <definedName name="E1.08" localSheetId="3">'Gov-EL'!$B$46</definedName>
    <definedName name="E1.09" localSheetId="3">'Gov-EL'!$B$52</definedName>
    <definedName name="E1.10" localSheetId="3">'Gov-EL'!$B$58</definedName>
    <definedName name="E1.11" localSheetId="3">'Gov-EL'!$B$63</definedName>
    <definedName name="E1.12" localSheetId="3">'Gov-EL'!$B$69</definedName>
    <definedName name="E1.13" localSheetId="3">'Gov-EL'!$B$74</definedName>
    <definedName name="E1.14" localSheetId="3">'Gov-EL'!$B$80</definedName>
    <definedName name="E1.15" localSheetId="3">'Gov-EL'!$B$85</definedName>
    <definedName name="E1.16" localSheetId="3">'Gov-EL'!$B$90</definedName>
    <definedName name="E1.17" localSheetId="3">'Gov-EL'!$B$95</definedName>
    <definedName name="E1.18" localSheetId="3">'Gov-EL'!$B$102</definedName>
    <definedName name="E1.19" localSheetId="3">'Gov-EL'!$B$108</definedName>
    <definedName name="E1.20" localSheetId="3">'Gov-EL'!$B$114</definedName>
    <definedName name="E1.21" localSheetId="3">'Gov-EL'!$B$119</definedName>
    <definedName name="E1.22" localSheetId="3">'Gov-EL'!$B$125</definedName>
    <definedName name="E1.23" localSheetId="3">'Gov-EL'!$B$131</definedName>
    <definedName name="E1.24" localSheetId="3">'Gov-EL'!$B$137</definedName>
    <definedName name="E1.25" localSheetId="3">'Gov-EL'!$B$144</definedName>
    <definedName name="E1.26" localSheetId="3">'Gov-EL'!$B$149</definedName>
    <definedName name="E1.27" localSheetId="3">'Gov-EL'!#REF!</definedName>
    <definedName name="E1.28" localSheetId="3">'Gov-EL'!#REF!</definedName>
    <definedName name="E1.29" localSheetId="3">'Gov-EL'!#REF!</definedName>
    <definedName name="E1.30" localSheetId="3">'Gov-EL'!#REF!</definedName>
    <definedName name="E1.31" localSheetId="3">'Gov-EL'!#REF!</definedName>
    <definedName name="E1.32" localSheetId="3">'Gov-EL'!#REF!</definedName>
    <definedName name="E1.33" localSheetId="3">'Gov-EL'!#REF!</definedName>
    <definedName name="E2.01" localSheetId="6">'Part-EL'!$B$8</definedName>
    <definedName name="E2.02" localSheetId="6">'Part-EL'!$B$14</definedName>
    <definedName name="E2.03" localSheetId="6">'Part-EL'!$B$21</definedName>
    <definedName name="E2.04" localSheetId="6">'Part-EL'!$B$27</definedName>
    <definedName name="E2.05" localSheetId="6">'Part-EL'!$B$32</definedName>
    <definedName name="E2.06" localSheetId="6">'Part-EL'!$B$37</definedName>
    <definedName name="E2.07" localSheetId="6">'Part-EL'!$B$42</definedName>
    <definedName name="E2.08" localSheetId="6">'Part-EL'!$B$48</definedName>
    <definedName name="E2.09" localSheetId="6">'Part-EL'!$B$53</definedName>
    <definedName name="E2.10" localSheetId="6">'Part-EL'!$B$58</definedName>
    <definedName name="E2.11" localSheetId="6">'Part-EL'!$B$64</definedName>
    <definedName name="E2.12" localSheetId="6">'Part-EL'!$B$70</definedName>
    <definedName name="E2.13" localSheetId="6">'Part-EL'!$B$77</definedName>
    <definedName name="E2.14" localSheetId="6">'Part-EL'!#REF!</definedName>
    <definedName name="E3.01" localSheetId="9">'PCI-EL'!$B$8</definedName>
    <definedName name="E3.02" localSheetId="9">'PCI-EL'!$B$13</definedName>
    <definedName name="E3.03" localSheetId="9">'PCI-EL'!$B$19</definedName>
    <definedName name="E3.04" localSheetId="9">'PCI-EL'!$B$25</definedName>
    <definedName name="E3.05" localSheetId="9">'PCI-EL'!$B$32</definedName>
    <definedName name="E3.06" localSheetId="9">'PCI-EL'!$B$37</definedName>
    <definedName name="E3.07" localSheetId="9">'PCI-EL'!$B$42</definedName>
    <definedName name="E3.08" localSheetId="9">'PCI-EL'!$B$47</definedName>
    <definedName name="E3.09" localSheetId="9">'PCI-EL'!$B$53</definedName>
    <definedName name="E3.10" localSheetId="9">'PCI-EL'!$B$59</definedName>
    <definedName name="E3.11" localSheetId="9">'PCI-EL'!$B$65</definedName>
    <definedName name="E3.12" localSheetId="9">'PCI-EL'!$B$71</definedName>
    <definedName name="E3.13" localSheetId="9">'PCI-EL'!$B$76</definedName>
    <definedName name="E3.14" localSheetId="9">'PCI-EL'!$B$82</definedName>
    <definedName name="E3.15" localSheetId="9">'PCI-EL'!$B$88</definedName>
    <definedName name="E3.16" localSheetId="9">'PCI-EL'!$B$94</definedName>
    <definedName name="E3.17" localSheetId="9">'PCI-EL'!$B$100</definedName>
    <definedName name="E3.18" localSheetId="9">'PCI-EL'!$B$105</definedName>
    <definedName name="E3.19" localSheetId="9">'PCI-EL'!#REF!</definedName>
    <definedName name="E4.01" localSheetId="12">'Med-EL'!$B$8</definedName>
    <definedName name="E4.02" localSheetId="12">'Med-EL'!$B$14</definedName>
    <definedName name="E4.03" localSheetId="12">'Med-EL'!$B$20</definedName>
    <definedName name="E4.04" localSheetId="12">'Med-EL'!$B$27</definedName>
    <definedName name="E4.05" localSheetId="12">'Med-EL'!$B$33</definedName>
    <definedName name="E4.06" localSheetId="12">'Med-EL'!$B$38</definedName>
    <definedName name="E4.07" localSheetId="12">'Med-EL'!$B$43</definedName>
    <definedName name="E4.08" localSheetId="12">'Med-EL'!$B$50</definedName>
    <definedName name="E4.09" localSheetId="12">'Med-EL'!$B$55</definedName>
    <definedName name="E4.10" localSheetId="12">'Med-EL'!$B$62</definedName>
    <definedName name="E4.11" localSheetId="12">'Med-EL'!$B$68</definedName>
    <definedName name="E4.12" localSheetId="12">'Med-EL'!$B$74</definedName>
    <definedName name="E4.13" localSheetId="12">'Med-EL'!#REF!</definedName>
    <definedName name="E4.14" localSheetId="12">'Med-EL'!#REF!</definedName>
    <definedName name="E4.15" localSheetId="12">'Med-EL'!#REF!</definedName>
    <definedName name="E5.01" localSheetId="15">'Comp-EL'!$B$8</definedName>
    <definedName name="E5.02" localSheetId="15">'Comp-EL'!$B$14</definedName>
    <definedName name="E5.03" localSheetId="15">'Comp-EL'!$B$20</definedName>
    <definedName name="E5.04" localSheetId="15">'Comp-EL'!$B$26</definedName>
    <definedName name="E5.05" localSheetId="15">'Comp-EL'!$B$31</definedName>
    <definedName name="E5.06" localSheetId="15">'Comp-EL'!$B$36</definedName>
    <definedName name="E5.07" localSheetId="15">'Comp-EL'!$B$43</definedName>
    <definedName name="E5.08" localSheetId="15">'Comp-EL'!$B$49</definedName>
    <definedName name="E5.09" localSheetId="15">'Comp-EL'!$B$55</definedName>
    <definedName name="E5.10" localSheetId="15">'Comp-EL'!$B$61</definedName>
    <definedName name="E5.11" localSheetId="15">'Comp-EL'!$B$66</definedName>
    <definedName name="E5.12" localSheetId="15">'Comp-EL'!$B$71</definedName>
    <definedName name="E5.13" localSheetId="15">'Comp-EL'!#REF!</definedName>
    <definedName name="E5.14" localSheetId="15">'Comp-EL'!#REF!</definedName>
    <definedName name="E5.15" localSheetId="15">'Comp-EL'!#REF!</definedName>
    <definedName name="E5.16" localSheetId="15">'Comp-EL'!#REF!</definedName>
    <definedName name="E5.17" localSheetId="15">'Comp-EL'!#REF!</definedName>
    <definedName name="E5.18" localSheetId="15">'Comp-EL'!#REF!</definedName>
    <definedName name="E5.19" localSheetId="15">'Comp-EL'!#REF!</definedName>
    <definedName name="E5.20" localSheetId="15">'Comp-EL'!#REF!</definedName>
    <definedName name="E5.21" localSheetId="15">'Comp-EL'!#REF!</definedName>
    <definedName name="E5.22" localSheetId="15">'Comp-EL'!#REF!</definedName>
    <definedName name="E5.23" localSheetId="15">'Comp-EL'!#REF!</definedName>
    <definedName name="E5.24" localSheetId="15">'Comp-EL'!#REF!</definedName>
    <definedName name="E5.25" localSheetId="15">'Comp-EL'!#REF!</definedName>
    <definedName name="E5.26" localSheetId="15">'Comp-EL'!#REF!</definedName>
    <definedName name="E5.27" localSheetId="15">'Comp-EL'!#REF!</definedName>
    <definedName name="E5.28" localSheetId="15">'Comp-EL'!#REF!</definedName>
    <definedName name="E5.29" localSheetId="15">'Comp-EL'!#REF!</definedName>
    <definedName name="E5.30" localSheetId="15">'Comp-EL'!#REF!</definedName>
    <definedName name="E5.31" localSheetId="15">'Comp-EL'!#REF!</definedName>
    <definedName name="E5.32" localSheetId="15">'Comp-EL'!#REF!</definedName>
    <definedName name="E5.33" localSheetId="15">'Comp-EL'!#REF!</definedName>
    <definedName name="E5.34" localSheetId="15">'Comp-EL'!#REF!</definedName>
    <definedName name="E5.35" localSheetId="15">'Comp-EL'!#REF!</definedName>
    <definedName name="E5.36" localSheetId="15">'Comp-EL'!#REF!</definedName>
    <definedName name="E6.01" localSheetId="18">'Comm-EL'!$B$8</definedName>
    <definedName name="E6.02" localSheetId="18">'Comm-EL'!$B$14</definedName>
    <definedName name="E6.03" localSheetId="18">'Comm-EL'!$B$20</definedName>
    <definedName name="E6.04" localSheetId="18">'Comm-EL'!$B$27</definedName>
    <definedName name="E6.05" localSheetId="18">'Comm-EL'!$B$32</definedName>
    <definedName name="E6.06" localSheetId="18">'Comm-EL'!$B$39</definedName>
    <definedName name="E6.07" localSheetId="18">'Comm-EL'!$B$44</definedName>
    <definedName name="E6.08" localSheetId="18">'Comm-EL'!$B$51</definedName>
    <definedName name="E6.09" localSheetId="18">'Comm-EL'!$B$56</definedName>
    <definedName name="E6.10" localSheetId="18">'Comm-EL'!$B$62</definedName>
    <definedName name="E6.11" localSheetId="18">'Comm-EL'!#REF!</definedName>
    <definedName name="E7.01">'RR-EL'!$B$8</definedName>
    <definedName name="E7.02">'RR-EL'!$B$14</definedName>
    <definedName name="E7.03">'RR-EL'!$B$21</definedName>
    <definedName name="E7.04">'RR-EL'!$B$26</definedName>
    <definedName name="E7.05">'RR-EL'!$B$32</definedName>
    <definedName name="E7.06">'RR-EL'!$B$37</definedName>
    <definedName name="E7.07">'RR-EL'!$B$44</definedName>
    <definedName name="E7.08">'RR-EL'!$B$49</definedName>
    <definedName name="E7.09">'RR-EL'!$B$54</definedName>
    <definedName name="E7.10">'RR-EL'!$B$59</definedName>
    <definedName name="E8.01" localSheetId="21">'RR-EL'!$B$8</definedName>
    <definedName name="E8.02" localSheetId="21">'RR-EL'!$B$14</definedName>
    <definedName name="E8.03" localSheetId="21">'RR-EL'!$B$21</definedName>
    <definedName name="E8.04" localSheetId="21">'RR-EL'!$B$26</definedName>
    <definedName name="E8.05" localSheetId="21">'RR-EL'!$B$32</definedName>
    <definedName name="E8.06" localSheetId="21">'RR-EL'!$B$37</definedName>
    <definedName name="E8.07" localSheetId="21">'RR-EL'!$B$44</definedName>
    <definedName name="E8.08" localSheetId="21">'RR-EL'!$B$49</definedName>
    <definedName name="E8.09" localSheetId="21">'RR-EL'!$B$54</definedName>
    <definedName name="E8.10" localSheetId="21">'RR-EL'!$B$59</definedName>
    <definedName name="E8.11" localSheetId="21">'RR-EL'!#REF!</definedName>
    <definedName name="E8.12" localSheetId="21">'RR-EL'!#REF!</definedName>
    <definedName name="E8.13" localSheetId="21">'RR-EL'!#REF!</definedName>
    <definedName name="E87.01">'RR-EL'!$B$8</definedName>
    <definedName name="EndDate">'Reference sheet'!$K$2</definedName>
    <definedName name="O.1" localSheetId="23">'Overview of progress'!$B$6</definedName>
    <definedName name="O.2" localSheetId="23">'Overview of progress'!$B$63</definedName>
    <definedName name="O.3" localSheetId="23">'Overview of progress'!$B$100</definedName>
    <definedName name="O.4" localSheetId="23">'Overview of progress'!$B$145</definedName>
    <definedName name="O.5" localSheetId="23">'Overview of progress'!$B$183</definedName>
    <definedName name="O.6" localSheetId="23">'Overview of progress'!$B$219</definedName>
    <definedName name="O.7" localSheetId="23">'Overview of progress'!#REF!</definedName>
    <definedName name="O.8" localSheetId="23">'Overview of progress'!$B$254</definedName>
    <definedName name="P1.01" localSheetId="2">Governance!$E$6</definedName>
    <definedName name="P1.02" localSheetId="2">Governance!$E$7</definedName>
    <definedName name="P1.03" localSheetId="2">Governance!$E$8</definedName>
    <definedName name="P1.04" localSheetId="2">Governance!$E$9</definedName>
    <definedName name="P1.05" localSheetId="2">Governance!$E$10</definedName>
    <definedName name="P1.06" localSheetId="2">Governance!$E$13</definedName>
    <definedName name="P1.07" localSheetId="2">Governance!$E$15</definedName>
    <definedName name="P1.08" localSheetId="2">Governance!$E$16</definedName>
    <definedName name="P1.09" localSheetId="2">Governance!$E$18</definedName>
    <definedName name="P1.10" localSheetId="2">Governance!$E$20</definedName>
    <definedName name="P1.11" localSheetId="2">Governance!$E$21</definedName>
    <definedName name="P1.12" localSheetId="2">Governance!$E$23</definedName>
    <definedName name="P1.13" localSheetId="2">Governance!$E$24</definedName>
    <definedName name="P1.14" localSheetId="2">Governance!$E$26</definedName>
    <definedName name="P1.15" localSheetId="2">Governance!$E$27</definedName>
    <definedName name="P1.16" localSheetId="2">Governance!$E$28</definedName>
    <definedName name="P1.17" localSheetId="2">Governance!$E$29</definedName>
    <definedName name="P1.18" localSheetId="2">Governance!$E$32</definedName>
    <definedName name="P1.19" localSheetId="2">Governance!$E$34</definedName>
    <definedName name="P1.20" localSheetId="2">Governance!$E$35</definedName>
    <definedName name="P1.21" localSheetId="2">Governance!$E$36</definedName>
    <definedName name="P1.22" localSheetId="2">Governance!$E$38</definedName>
    <definedName name="P1.23" localSheetId="2">Governance!$E$40</definedName>
    <definedName name="P1.24" localSheetId="2">Governance!$E$42</definedName>
    <definedName name="P1.25" localSheetId="2">Governance!$E$45</definedName>
    <definedName name="P1.26" localSheetId="2">Governance!$E$46</definedName>
    <definedName name="P1.27" localSheetId="2">Governance!#REF!</definedName>
    <definedName name="P1.28" localSheetId="2">Governance!#REF!</definedName>
    <definedName name="P1.29" localSheetId="2">Governance!#REF!</definedName>
    <definedName name="P1.30" localSheetId="2">Governance!$G$47</definedName>
    <definedName name="P1.31" localSheetId="2">Governance!$G$48</definedName>
    <definedName name="P1.32" localSheetId="2">Governance!$G$49</definedName>
    <definedName name="P1.33" localSheetId="2">Governance!$G$50</definedName>
    <definedName name="P2.01" localSheetId="5">Partnering!$E$6</definedName>
    <definedName name="P2.02" localSheetId="5">Partnering!$E$8</definedName>
    <definedName name="P2.03" localSheetId="5">Partnering!$E$11</definedName>
    <definedName name="P2.04" localSheetId="5">Partnering!$E$13</definedName>
    <definedName name="P2.05" localSheetId="5">Partnering!$E$14</definedName>
    <definedName name="P2.06" localSheetId="5">Partnering!$E$15</definedName>
    <definedName name="P2.07" localSheetId="5">Partnering!$E$16</definedName>
    <definedName name="P2.08" localSheetId="5">Partnering!$E$18</definedName>
    <definedName name="P2.09" localSheetId="5">Partnering!$E$19</definedName>
    <definedName name="P2.10" localSheetId="5">Partnering!$E$22</definedName>
    <definedName name="P2.11" localSheetId="5">Partnering!$E$24</definedName>
    <definedName name="P2.12" localSheetId="5">Partnering!$E$26</definedName>
    <definedName name="P2.13" localSheetId="5">Partnering!$E$29</definedName>
    <definedName name="P2.14" localSheetId="5">Partnering!#REF!</definedName>
    <definedName name="P3.01" localSheetId="8">PCI!$E$6</definedName>
    <definedName name="P3.02" localSheetId="8">PCI!$E$7</definedName>
    <definedName name="P3.03" localSheetId="8">PCI!$E$9</definedName>
    <definedName name="P3.04" localSheetId="8">PCI!$E$11</definedName>
    <definedName name="P3.05" localSheetId="8">PCI!$E$14</definedName>
    <definedName name="P3.06" localSheetId="8">PCI!$E$15</definedName>
    <definedName name="P3.07" localSheetId="8">PCI!$E$16</definedName>
    <definedName name="P3.08" localSheetId="8">PCI!$E$17</definedName>
    <definedName name="P3.09" localSheetId="8">PCI!$E$19</definedName>
    <definedName name="P3.10" localSheetId="8">PCI!$E$21</definedName>
    <definedName name="P3.11" localSheetId="8">PCI!$E$23</definedName>
    <definedName name="P3.12" localSheetId="8">PCI!$E$25</definedName>
    <definedName name="P3.13" localSheetId="8">PCI!$E$26</definedName>
    <definedName name="P3.14" localSheetId="8">PCI!$E$28</definedName>
    <definedName name="P3.15" localSheetId="8">PCI!$E$30</definedName>
    <definedName name="P3.16" localSheetId="8">PCI!$E$32</definedName>
    <definedName name="P3.17" localSheetId="8">PCI!$E$34</definedName>
    <definedName name="P3.18" localSheetId="8">PCI!$E$35</definedName>
    <definedName name="P3.19" localSheetId="8">PCI!#REF!</definedName>
    <definedName name="P4.01" localSheetId="11">MedSafety!$E$6</definedName>
    <definedName name="P4.02" localSheetId="11">MedSafety!$E$8</definedName>
    <definedName name="P4.03" localSheetId="11">MedSafety!$E$10</definedName>
    <definedName name="P4.04" localSheetId="11">MedSafety!$E$13</definedName>
    <definedName name="P4.05" localSheetId="11">MedSafety!$E$15</definedName>
    <definedName name="P4.06" localSheetId="11">MedSafety!$E$16</definedName>
    <definedName name="P4.07" localSheetId="11">MedSafety!$E$17</definedName>
    <definedName name="P4.08" localSheetId="11">MedSafety!$E$20</definedName>
    <definedName name="P4.09" localSheetId="11">MedSafety!$E$21</definedName>
    <definedName name="P4.10" localSheetId="11">MedSafety!$E$24</definedName>
    <definedName name="P4.11" localSheetId="11">MedSafety!$E$26</definedName>
    <definedName name="P4.12" localSheetId="11">MedSafety!$E$28</definedName>
    <definedName name="P4.13" localSheetId="11">MedSafety!#REF!</definedName>
    <definedName name="P4.14" localSheetId="11">MedSafety!#REF!</definedName>
    <definedName name="P4.15" localSheetId="11">MedSafety!#REF!</definedName>
    <definedName name="P5.01" localSheetId="14">CompCare!$E$6</definedName>
    <definedName name="P5.02" localSheetId="14">CompCare!$E$8</definedName>
    <definedName name="P5.03" localSheetId="14">CompCare!$E$10</definedName>
    <definedName name="P5.04" localSheetId="14">CompCare!$E$12</definedName>
    <definedName name="P5.05" localSheetId="14">CompCare!$E$13</definedName>
    <definedName name="P5.06" localSheetId="14">CompCare!$E$14</definedName>
    <definedName name="P5.07" localSheetId="14">CompCare!$E$17</definedName>
    <definedName name="P5.08" localSheetId="14">CompCare!$E$19</definedName>
    <definedName name="P5.09" localSheetId="14">CompCare!$E$21</definedName>
    <definedName name="P5.10" localSheetId="14">CompCare!$E$23</definedName>
    <definedName name="P5.11" localSheetId="14">CompCare!$E$24</definedName>
    <definedName name="P5.12" localSheetId="14">CompCare!$E$25</definedName>
    <definedName name="P5.13" localSheetId="14">CompCare!#REF!</definedName>
    <definedName name="P5.14" localSheetId="14">CompCare!#REF!</definedName>
    <definedName name="P5.15" localSheetId="14">CompCare!#REF!</definedName>
    <definedName name="P5.16" localSheetId="14">CompCare!#REF!</definedName>
    <definedName name="P5.17" localSheetId="14">CompCare!#REF!</definedName>
    <definedName name="P5.18" localSheetId="14">CompCare!#REF!</definedName>
    <definedName name="P5.19" localSheetId="14">CompCare!#REF!</definedName>
    <definedName name="P5.20" localSheetId="14">CompCare!#REF!</definedName>
    <definedName name="P5.21" localSheetId="14">CompCare!#REF!</definedName>
    <definedName name="P5.22" localSheetId="14">CompCare!#REF!</definedName>
    <definedName name="P5.23" localSheetId="14">CompCare!#REF!</definedName>
    <definedName name="P5.24" localSheetId="14">CompCare!#REF!</definedName>
    <definedName name="P5.25" localSheetId="14">CompCare!#REF!</definedName>
    <definedName name="P5.26" localSheetId="14">CompCare!#REF!</definedName>
    <definedName name="P5.27" localSheetId="14">CompCare!#REF!</definedName>
    <definedName name="P5.28" localSheetId="14">CompCare!#REF!</definedName>
    <definedName name="P5.29" localSheetId="14">CompCare!#REF!</definedName>
    <definedName name="P5.30" localSheetId="14">CompCare!#REF!</definedName>
    <definedName name="P5.31" localSheetId="14">CompCare!#REF!</definedName>
    <definedName name="P5.32" localSheetId="14">CompCare!#REF!</definedName>
    <definedName name="P5.33" localSheetId="14">CompCare!#REF!</definedName>
    <definedName name="P5.34" localSheetId="14">CompCare!#REF!</definedName>
    <definedName name="P5.35" localSheetId="14">CompCare!#REF!</definedName>
    <definedName name="P5.36" localSheetId="14">CompCare!#REF!</definedName>
    <definedName name="P6.01" localSheetId="17">Communicating!$E$6</definedName>
    <definedName name="P6.02" localSheetId="17">Communicating!$E$8</definedName>
    <definedName name="P6.03" localSheetId="17">Communicating!$E$10</definedName>
    <definedName name="P6.04" localSheetId="17">Communicating!$E$13</definedName>
    <definedName name="P6.05" localSheetId="17">Communicating!$E$14</definedName>
    <definedName name="P6.06" localSheetId="17">Communicating!$E$17</definedName>
    <definedName name="P6.07" localSheetId="17">Communicating!$E$18</definedName>
    <definedName name="P6.08" localSheetId="17">Communicating!$E$21</definedName>
    <definedName name="P6.09" localSheetId="17">Communicating!$E$22</definedName>
    <definedName name="P6.10" localSheetId="17">Communicating!$E$25</definedName>
    <definedName name="P6.11" localSheetId="17">Communicating!#REF!</definedName>
    <definedName name="P8.01" localSheetId="20">RR!$E$6</definedName>
    <definedName name="P8.02" localSheetId="20">RR!$E$8</definedName>
    <definedName name="P8.03" localSheetId="20">RR!$E$11</definedName>
    <definedName name="P8.04" localSheetId="20">RR!$E$12</definedName>
    <definedName name="P8.05" localSheetId="20">RR!$E$14</definedName>
    <definedName name="P8.06" localSheetId="20">RR!$E$15</definedName>
    <definedName name="P8.07" localSheetId="20">RR!$E$18</definedName>
    <definedName name="P8.08" localSheetId="20">RR!$E$19</definedName>
    <definedName name="P8.09" localSheetId="20">RR!$E$20</definedName>
    <definedName name="P8.10" localSheetId="20">RR!$E$21</definedName>
    <definedName name="P8.11" localSheetId="20">RR!#REF!</definedName>
    <definedName name="P8.12" localSheetId="20">RR!#REF!</definedName>
    <definedName name="P8.13" localSheetId="20">RR!#REF!</definedName>
    <definedName name="_xlnm.Print_Area" localSheetId="18">'Comm-EL'!$B:$C</definedName>
    <definedName name="_xlnm.Print_Area" localSheetId="19">'Comm-TL'!$B:$F</definedName>
    <definedName name="_xlnm.Print_Area" localSheetId="14">CompCare!$A$1:$J$25</definedName>
    <definedName name="_xlnm.Print_Area" localSheetId="15">'Comp-EL'!$B:$C</definedName>
    <definedName name="_xlnm.Print_Area" localSheetId="16">'Comp-TL'!$B:$F</definedName>
    <definedName name="_xlnm.Print_Area" localSheetId="3">'Gov-EL'!$B:$C</definedName>
    <definedName name="_xlnm.Print_Area" localSheetId="4">'Gov-TL'!$B:$F</definedName>
    <definedName name="_xlnm.Print_Area" localSheetId="1">'How to use this tool'!$B:$B</definedName>
    <definedName name="_xlnm.Print_Area" localSheetId="12">'Med-EL'!$B:$C</definedName>
    <definedName name="_xlnm.Print_Area" localSheetId="13">'Med-TL'!$B:$F</definedName>
    <definedName name="_xlnm.Print_Area" localSheetId="6">'Part-EL'!$B:$C</definedName>
    <definedName name="_xlnm.Print_Area" localSheetId="7">'Part-TL'!$B:$F</definedName>
    <definedName name="_xlnm.Print_Area" localSheetId="9">'PCI-EL'!$B:$C</definedName>
    <definedName name="_xlnm.Print_Area" localSheetId="10">'PCI-TL'!$B:$F</definedName>
    <definedName name="_xlnm.Print_Area" localSheetId="21">'RR-EL'!$B:$C</definedName>
    <definedName name="_xlnm.Print_Area" localSheetId="22">'RR-TL'!$B:$F</definedName>
    <definedName name="_xlnm.Print_Titles" localSheetId="18">'Comm-EL'!$B:$B,'Comm-EL'!$5:$5</definedName>
    <definedName name="_xlnm.Print_Titles" localSheetId="19">'Comm-TL'!$B:$B,'Comm-TL'!$5:$5</definedName>
    <definedName name="_xlnm.Print_Titles" localSheetId="17">Communicating!$A:$B,Communicating!$3:$3</definedName>
    <definedName name="_xlnm.Print_Titles" localSheetId="14">CompCare!$A:$B,CompCare!$3:$3</definedName>
    <definedName name="_xlnm.Print_Titles" localSheetId="15">'Comp-EL'!$B:$B,'Comp-EL'!$5:$5</definedName>
    <definedName name="_xlnm.Print_Titles" localSheetId="16">'Comp-TL'!$B:$B,'Comp-TL'!$5:$5</definedName>
    <definedName name="_xlnm.Print_Titles" localSheetId="3">'Gov-EL'!$B:$B,'Gov-EL'!$5:$5</definedName>
    <definedName name="_xlnm.Print_Titles" localSheetId="2">Governance!$A:$B,Governance!$3:$3</definedName>
    <definedName name="_xlnm.Print_Titles" localSheetId="4">'Gov-TL'!$B:$B,'Gov-TL'!$5:$5</definedName>
    <definedName name="_xlnm.Print_Titles" localSheetId="12">'Med-EL'!$B:$B,'Med-EL'!$5:$5</definedName>
    <definedName name="_xlnm.Print_Titles" localSheetId="11">MedSafety!$A:$B,MedSafety!$3:$3</definedName>
    <definedName name="_xlnm.Print_Titles" localSheetId="13">'Med-TL'!$B:$B,'Med-TL'!$5:$5</definedName>
    <definedName name="_xlnm.Print_Titles" localSheetId="6">'Part-EL'!$B:$B,'Part-EL'!$5:$5</definedName>
    <definedName name="_xlnm.Print_Titles" localSheetId="5">Partnering!$A:$B,Partnering!$3:$3</definedName>
    <definedName name="_xlnm.Print_Titles" localSheetId="7">'Part-TL'!$B:$B,'Part-TL'!$5:$5</definedName>
    <definedName name="_xlnm.Print_Titles" localSheetId="8">PCI!$A:$B,PCI!$3:$3</definedName>
    <definedName name="_xlnm.Print_Titles" localSheetId="9">'PCI-EL'!$B:$B,'PCI-EL'!$5:$5</definedName>
    <definedName name="_xlnm.Print_Titles" localSheetId="10">'PCI-TL'!$B:$B,'PCI-TL'!$5:$5</definedName>
    <definedName name="_xlnm.Print_Titles" localSheetId="20">RR!$A:$B,RR!$3:$3</definedName>
    <definedName name="_xlnm.Print_Titles" localSheetId="21">'RR-EL'!$B:$B,'RR-EL'!$5:$5</definedName>
    <definedName name="_xlnm.Print_Titles" localSheetId="22">'RR-TL'!$B:$B,'RR-TL'!$5:$5</definedName>
    <definedName name="R1.01" localSheetId="2">Governance!$D$6</definedName>
    <definedName name="R1.02" localSheetId="2">Governance!$D$7</definedName>
    <definedName name="R1.03" localSheetId="2">Governance!$D$8</definedName>
    <definedName name="R1.04" localSheetId="2">Governance!$D$9</definedName>
    <definedName name="R1.05" localSheetId="2">Governance!$D$10</definedName>
    <definedName name="R1.06" localSheetId="2">Governance!$D$13</definedName>
    <definedName name="R1.07" localSheetId="2">Governance!$D$15</definedName>
    <definedName name="R1.08" localSheetId="2">Governance!$D$16</definedName>
    <definedName name="R1.09" localSheetId="2">Governance!$D$18</definedName>
    <definedName name="R1.10" localSheetId="2">Governance!$D$20</definedName>
    <definedName name="R1.11" localSheetId="2">Governance!$D$21</definedName>
    <definedName name="R1.12" localSheetId="2">Governance!$D$23</definedName>
    <definedName name="R1.13" localSheetId="2">Governance!$D$24</definedName>
    <definedName name="R1.14" localSheetId="2">Governance!$D$26</definedName>
    <definedName name="R1.15" localSheetId="2">Governance!$D$27</definedName>
    <definedName name="R1.16" localSheetId="2">Governance!$D$28</definedName>
    <definedName name="R1.17" localSheetId="2">Governance!$D$29</definedName>
    <definedName name="R1.18" localSheetId="2">Governance!$D$32</definedName>
    <definedName name="R1.19" localSheetId="2">Governance!$D$34</definedName>
    <definedName name="R1.20" localSheetId="2">Governance!$D$35</definedName>
    <definedName name="R1.21" localSheetId="2">Governance!$D$36</definedName>
    <definedName name="R1.22" localSheetId="2">Governance!$D$38</definedName>
    <definedName name="R1.23" localSheetId="2">Governance!$D$40</definedName>
    <definedName name="R1.24" localSheetId="2">Governance!$D$42</definedName>
    <definedName name="R1.25" localSheetId="2">Governance!$D$45</definedName>
    <definedName name="R1.26" localSheetId="2">Governance!$D$46</definedName>
    <definedName name="R1.26" localSheetId="11">MedSafety!$D$46</definedName>
    <definedName name="R1.27" localSheetId="2">Governance!#REF!</definedName>
    <definedName name="R1.28" localSheetId="2">Governance!#REF!</definedName>
    <definedName name="R1.29" localSheetId="2">Governance!#REF!</definedName>
    <definedName name="R1.30" localSheetId="2">Governance!$F$47</definedName>
    <definedName name="R1.31" localSheetId="2">Governance!$F$48</definedName>
    <definedName name="R1.32" localSheetId="2">Governance!$F$49</definedName>
    <definedName name="R1.33" localSheetId="2">Governance!$F$50</definedName>
    <definedName name="R2.01" localSheetId="5">Partnering!$D$6</definedName>
    <definedName name="R2.02" localSheetId="5">Partnering!$D$8</definedName>
    <definedName name="R2.03" localSheetId="5">Partnering!$D$11</definedName>
    <definedName name="R2.04" localSheetId="5">Partnering!$D$13</definedName>
    <definedName name="R2.05" localSheetId="5">Partnering!$D$14</definedName>
    <definedName name="R2.06" localSheetId="5">Partnering!$D$15</definedName>
    <definedName name="R2.07" localSheetId="5">Partnering!$D$16</definedName>
    <definedName name="R2.08" localSheetId="5">Partnering!$D$18</definedName>
    <definedName name="R2.09" localSheetId="5">Partnering!$D$19</definedName>
    <definedName name="R2.10" localSheetId="5">Partnering!$D$22</definedName>
    <definedName name="R2.11" localSheetId="5">Partnering!$D$24</definedName>
    <definedName name="R2.12" localSheetId="5">Partnering!$D$26</definedName>
    <definedName name="R2.13" localSheetId="5">Partnering!$D$29</definedName>
    <definedName name="R2.14" localSheetId="5">Partnering!#REF!</definedName>
    <definedName name="R3.01" localSheetId="8">PCI!$D$6</definedName>
    <definedName name="R3.02" localSheetId="8">PCI!$D$7</definedName>
    <definedName name="R3.03" localSheetId="8">PCI!$D$9</definedName>
    <definedName name="R3.04" localSheetId="8">PCI!$D$11</definedName>
    <definedName name="R3.05" localSheetId="8">PCI!$D$14</definedName>
    <definedName name="R3.06" localSheetId="8">PCI!$D$15</definedName>
    <definedName name="R3.07" localSheetId="8">PCI!$D$16</definedName>
    <definedName name="R3.08" localSheetId="8">PCI!$D$17</definedName>
    <definedName name="R3.09" localSheetId="8">PCI!$D$19</definedName>
    <definedName name="R3.10" localSheetId="8">PCI!$D$21</definedName>
    <definedName name="R3.11" localSheetId="8">PCI!$D$23</definedName>
    <definedName name="R3.12" localSheetId="8">PCI!$D$25</definedName>
    <definedName name="R3.13" localSheetId="8">PCI!$D$26</definedName>
    <definedName name="R3.14" localSheetId="8">PCI!$D$28</definedName>
    <definedName name="R3.15" localSheetId="8">PCI!$D$30</definedName>
    <definedName name="R3.16" localSheetId="8">PCI!$D$32</definedName>
    <definedName name="R3.17" localSheetId="8">PCI!$D$34</definedName>
    <definedName name="R3.18" localSheetId="8">PCI!$D$35</definedName>
    <definedName name="R3.19" localSheetId="8">PCI!#REF!</definedName>
    <definedName name="R4.01" localSheetId="11">MedSafety!$D$6</definedName>
    <definedName name="R4.02" localSheetId="11">MedSafety!$D$8</definedName>
    <definedName name="R4.03" localSheetId="11">MedSafety!$D$10</definedName>
    <definedName name="R4.04" localSheetId="11">MedSafety!$D$13</definedName>
    <definedName name="R4.05" localSheetId="11">MedSafety!$D$15</definedName>
    <definedName name="R4.06" localSheetId="11">MedSafety!$D$16</definedName>
    <definedName name="R4.07" localSheetId="11">MedSafety!$D$17</definedName>
    <definedName name="R4.08" localSheetId="11">MedSafety!$D$20</definedName>
    <definedName name="R4.09" localSheetId="11">MedSafety!$D$21</definedName>
    <definedName name="R4.10" localSheetId="11">MedSafety!$D$24</definedName>
    <definedName name="R4.11" localSheetId="14">CompCare!$D$26</definedName>
    <definedName name="R4.11" localSheetId="11">MedSafety!$D$26</definedName>
    <definedName name="R4.12" localSheetId="11">MedSafety!$D$28</definedName>
    <definedName name="R4.13" localSheetId="11">MedSafety!#REF!</definedName>
    <definedName name="R4.14" localSheetId="11">MedSafety!#REF!</definedName>
    <definedName name="R4.15" localSheetId="11">MedSafety!#REF!</definedName>
    <definedName name="R5.01" localSheetId="14">CompCare!$D$6</definedName>
    <definedName name="R5.02" localSheetId="14">CompCare!$D$8</definedName>
    <definedName name="R5.03" localSheetId="14">CompCare!$D$10</definedName>
    <definedName name="R5.04" localSheetId="14">CompCare!$D$12</definedName>
    <definedName name="R5.05" localSheetId="14">CompCare!$D$13</definedName>
    <definedName name="R5.06" localSheetId="14">CompCare!$D$14</definedName>
    <definedName name="R5.07" localSheetId="14">CompCare!$D$17</definedName>
    <definedName name="R5.08" localSheetId="14">CompCare!$D$19</definedName>
    <definedName name="R5.09" localSheetId="14">CompCare!$D$21</definedName>
    <definedName name="R5.10" localSheetId="14">CompCare!$D$23</definedName>
    <definedName name="R5.11" localSheetId="14">CompCare!$D$24</definedName>
    <definedName name="R5.12" localSheetId="14">CompCare!$D$25</definedName>
    <definedName name="R5.13" localSheetId="14">CompCare!#REF!</definedName>
    <definedName name="R5.14" localSheetId="14">CompCare!#REF!</definedName>
    <definedName name="R5.15" localSheetId="14">CompCare!#REF!</definedName>
    <definedName name="R5.16" localSheetId="14">CompCare!#REF!</definedName>
    <definedName name="R5.17" localSheetId="14">CompCare!#REF!</definedName>
    <definedName name="R5.18" localSheetId="14">CompCare!#REF!</definedName>
    <definedName name="R5.19" localSheetId="14">CompCare!#REF!</definedName>
    <definedName name="R5.20" localSheetId="14">CompCare!#REF!</definedName>
    <definedName name="R5.21" localSheetId="14">CompCare!#REF!</definedName>
    <definedName name="R5.22" localSheetId="14">CompCare!#REF!</definedName>
    <definedName name="R5.23" localSheetId="14">CompCare!#REF!</definedName>
    <definedName name="R5.24" localSheetId="14">CompCare!#REF!</definedName>
    <definedName name="R5.25" localSheetId="14">CompCare!#REF!</definedName>
    <definedName name="R5.26" localSheetId="14">CompCare!#REF!</definedName>
    <definedName name="R5.27" localSheetId="14">CompCare!#REF!</definedName>
    <definedName name="R5.28" localSheetId="14">CompCare!#REF!</definedName>
    <definedName name="R5.29" localSheetId="14">CompCare!#REF!</definedName>
    <definedName name="R5.30" localSheetId="14">CompCare!#REF!</definedName>
    <definedName name="R5.31" localSheetId="14">CompCare!#REF!</definedName>
    <definedName name="R5.32" localSheetId="14">CompCare!#REF!</definedName>
    <definedName name="R5.33" localSheetId="14">CompCare!#REF!</definedName>
    <definedName name="R5.34" localSheetId="14">CompCare!#REF!</definedName>
    <definedName name="R5.35" localSheetId="14">CompCare!#REF!</definedName>
    <definedName name="R5.36" localSheetId="14">CompCare!#REF!</definedName>
    <definedName name="R6.01" localSheetId="17">Communicating!$D$6</definedName>
    <definedName name="R6.02" localSheetId="17">Communicating!$D$8</definedName>
    <definedName name="R6.03" localSheetId="17">Communicating!$D$10</definedName>
    <definedName name="R6.04" localSheetId="17">Communicating!$D$13</definedName>
    <definedName name="R6.05" localSheetId="17">Communicating!$D$14</definedName>
    <definedName name="R6.06" localSheetId="17">Communicating!$D$17</definedName>
    <definedName name="R6.07" localSheetId="17">Communicating!$D$18</definedName>
    <definedName name="R6.08" localSheetId="17">Communicating!$D$21</definedName>
    <definedName name="R6.09" localSheetId="17">Communicating!$D$22</definedName>
    <definedName name="R6.10" localSheetId="17">Communicating!$D$25</definedName>
    <definedName name="R6.11" localSheetId="17">Communicating!#REF!</definedName>
    <definedName name="R8.01" localSheetId="20">RR!$D$6</definedName>
    <definedName name="R8.02" localSheetId="20">RR!$D$8</definedName>
    <definedName name="R8.03" localSheetId="20">RR!$D$11</definedName>
    <definedName name="R8.04" localSheetId="20">RR!$D$12</definedName>
    <definedName name="R8.05" localSheetId="20">RR!$D$14</definedName>
    <definedName name="R8.06" localSheetId="20">RR!$D$15</definedName>
    <definedName name="R8.07" localSheetId="20">RR!$D$18</definedName>
    <definedName name="R8.08" localSheetId="20">RR!$D$19</definedName>
    <definedName name="R8.09" localSheetId="20">RR!$D$20</definedName>
    <definedName name="R8.10" localSheetId="20">RR!$D$21</definedName>
    <definedName name="R8.11" localSheetId="20">RR!#REF!</definedName>
    <definedName name="R8.12" localSheetId="20">RR!#REF!</definedName>
    <definedName name="R8.13" localSheetId="20">RR!#REF!</definedName>
    <definedName name="StartDate">'Reference sheet'!$K$1</definedName>
    <definedName name="T1.01" localSheetId="4">'Gov-TL'!$B$8</definedName>
    <definedName name="T1.02" localSheetId="4">'Gov-TL'!$B$13</definedName>
    <definedName name="T1.03" localSheetId="4">'Gov-TL'!$B$18</definedName>
    <definedName name="T1.04" localSheetId="4">'Gov-TL'!$B$23</definedName>
    <definedName name="T1.05" localSheetId="4">'Gov-TL'!$B$28</definedName>
    <definedName name="T1.06" localSheetId="4">'Gov-TL'!$B$35</definedName>
    <definedName name="T1.07" localSheetId="4">'Gov-TL'!$B$41</definedName>
    <definedName name="T1.08" localSheetId="4">'Gov-TL'!$B$47</definedName>
    <definedName name="T1.09" localSheetId="4">'Gov-TL'!$B$52</definedName>
    <definedName name="T1.10" localSheetId="4">'Gov-TL'!$B$58</definedName>
    <definedName name="T1.11" localSheetId="4">'Gov-TL'!$B$63</definedName>
    <definedName name="T1.12" localSheetId="4">'Gov-TL'!$B$69</definedName>
    <definedName name="T1.13" localSheetId="4">'Gov-TL'!$B$74</definedName>
    <definedName name="T1.14" localSheetId="4">'Gov-TL'!$B$80</definedName>
    <definedName name="T1.15" localSheetId="4">'Gov-TL'!$B$85</definedName>
    <definedName name="T1.16" localSheetId="4">'Gov-TL'!$B$90</definedName>
    <definedName name="T1.17" localSheetId="4">'Gov-TL'!$B$95</definedName>
    <definedName name="T1.18" localSheetId="4">'Gov-TL'!$B$102</definedName>
    <definedName name="T1.19" localSheetId="4">'Gov-TL'!$B$108</definedName>
    <definedName name="T1.20" localSheetId="4">'Gov-TL'!$B$114</definedName>
    <definedName name="T1.21" localSheetId="4">'Gov-TL'!$B$119</definedName>
    <definedName name="T1.22" localSheetId="4">'Gov-TL'!$B$125</definedName>
    <definedName name="T1.23" localSheetId="4">'Gov-TL'!$B$131</definedName>
    <definedName name="T1.24" localSheetId="4">'Gov-TL'!$B$137</definedName>
    <definedName name="T1.25" localSheetId="4">'Gov-TL'!$B$144</definedName>
    <definedName name="T1.26" localSheetId="4">'Gov-TL'!$B$149</definedName>
    <definedName name="T1.27" localSheetId="4">'Gov-TL'!#REF!</definedName>
    <definedName name="T1.28" localSheetId="4">'Gov-TL'!#REF!</definedName>
    <definedName name="T1.29" localSheetId="4">'Gov-TL'!#REF!</definedName>
    <definedName name="T1.30" localSheetId="4">'Gov-TL'!#REF!</definedName>
    <definedName name="T1.31" localSheetId="4">'Gov-TL'!#REF!</definedName>
    <definedName name="T1.32" localSheetId="4">'Gov-TL'!#REF!</definedName>
    <definedName name="T1.33" localSheetId="4">'Gov-TL'!#REF!</definedName>
    <definedName name="T2.01" localSheetId="7">'Part-TL'!$B$8</definedName>
    <definedName name="T2.02" localSheetId="7">'Part-TL'!$B$14</definedName>
    <definedName name="T2.03" localSheetId="7">'Part-TL'!$B$21</definedName>
    <definedName name="T2.04" localSheetId="7">'Part-TL'!$B$27</definedName>
    <definedName name="T2.05" localSheetId="7">'Part-TL'!$B$32</definedName>
    <definedName name="T2.06" localSheetId="7">'Part-TL'!$B$37</definedName>
    <definedName name="T2.07" localSheetId="7">'Part-TL'!$B$42</definedName>
    <definedName name="T2.08" localSheetId="7">'Part-TL'!$B$48</definedName>
    <definedName name="T2.09" localSheetId="7">'Part-TL'!$B$53</definedName>
    <definedName name="T2.10" localSheetId="7">'Part-TL'!$B$60</definedName>
    <definedName name="T2.11" localSheetId="7">'Part-TL'!$B$66</definedName>
    <definedName name="T2.12" localSheetId="7">'Part-TL'!$B$72</definedName>
    <definedName name="T2.13" localSheetId="7">'Part-TL'!$B$79</definedName>
    <definedName name="T2.14" localSheetId="7">'Part-TL'!#REF!</definedName>
    <definedName name="T3.01" localSheetId="10">'PCI-TL'!$B$8</definedName>
    <definedName name="T3.02" localSheetId="10">'PCI-TL'!$B$13</definedName>
    <definedName name="T3.03" localSheetId="10">'PCI-TL'!$B$19</definedName>
    <definedName name="T3.04" localSheetId="10">'PCI-TL'!$B$25</definedName>
    <definedName name="T3.05" localSheetId="10">'PCI-TL'!$B$32</definedName>
    <definedName name="T3.06" localSheetId="10">'PCI-TL'!$B$37</definedName>
    <definedName name="T3.07" localSheetId="10">'PCI-TL'!$B$42</definedName>
    <definedName name="T3.08" localSheetId="10">'PCI-TL'!$B$47</definedName>
    <definedName name="T3.09" localSheetId="10">'PCI-TL'!$B$53</definedName>
    <definedName name="T3.10" localSheetId="10">'PCI-TL'!$B$59</definedName>
    <definedName name="T3.11" localSheetId="10">'PCI-TL'!$B$65</definedName>
    <definedName name="T3.12" localSheetId="10">'PCI-TL'!$B$71</definedName>
    <definedName name="T3.13" localSheetId="10">'PCI-TL'!$B$76</definedName>
    <definedName name="T3.14" localSheetId="10">'PCI-TL'!$B$82</definedName>
    <definedName name="T3.15" localSheetId="10">'PCI-TL'!$B$88</definedName>
    <definedName name="T3.16" localSheetId="10">'PCI-TL'!$B$94</definedName>
    <definedName name="T3.17" localSheetId="10">'PCI-TL'!$B$100</definedName>
    <definedName name="T3.18" localSheetId="10">'PCI-TL'!$B$105</definedName>
    <definedName name="T3.19" localSheetId="10">'PCI-TL'!#REF!</definedName>
    <definedName name="T4.01" localSheetId="13">'Med-TL'!$B$8</definedName>
    <definedName name="T4.02" localSheetId="13">'Med-TL'!$B$14</definedName>
    <definedName name="T4.03" localSheetId="13">'Med-TL'!$B$20</definedName>
    <definedName name="T4.04" localSheetId="13">'Med-TL'!$B$27</definedName>
    <definedName name="T4.05" localSheetId="13">'Med-TL'!$B$33</definedName>
    <definedName name="T4.06" localSheetId="13">'Med-TL'!$B$38</definedName>
    <definedName name="T4.07" localSheetId="13">'Med-TL'!$B$43</definedName>
    <definedName name="T4.08" localSheetId="13">'Med-TL'!$B$50</definedName>
    <definedName name="T4.09" localSheetId="13">'Med-TL'!$B$55</definedName>
    <definedName name="T4.10" localSheetId="13">'Med-TL'!$B$62</definedName>
    <definedName name="T4.11" localSheetId="13">'Med-TL'!$B$68</definedName>
    <definedName name="T4.12" localSheetId="13">'Med-TL'!$B$74</definedName>
    <definedName name="T4.13" localSheetId="13">'Med-TL'!#REF!</definedName>
    <definedName name="T4.14" localSheetId="13">'Med-TL'!#REF!</definedName>
    <definedName name="T4.15" localSheetId="13">'Med-TL'!#REF!</definedName>
    <definedName name="T5.01" localSheetId="16">'Comp-TL'!$B$8</definedName>
    <definedName name="T5.02" localSheetId="16">'Comp-TL'!$B$14</definedName>
    <definedName name="T5.03" localSheetId="16">'Comp-TL'!$B$20</definedName>
    <definedName name="T5.04" localSheetId="16">'Comp-TL'!$B$26</definedName>
    <definedName name="T5.05" localSheetId="16">'Comp-TL'!$B$31</definedName>
    <definedName name="T5.06" localSheetId="16">'Comp-TL'!$B$36</definedName>
    <definedName name="T5.07" localSheetId="16">'Comp-TL'!$B$43</definedName>
    <definedName name="T5.08" localSheetId="16">'Comp-TL'!$B$49</definedName>
    <definedName name="T5.09" localSheetId="16">'Comp-TL'!$B$55</definedName>
    <definedName name="T5.10" localSheetId="16">'Comp-TL'!$B$61</definedName>
    <definedName name="T5.11" localSheetId="16">'Comp-TL'!$B$67</definedName>
    <definedName name="T5.12" localSheetId="16">'Comp-TL'!$B$72</definedName>
    <definedName name="T5.13" localSheetId="16">'Comp-TL'!#REF!</definedName>
    <definedName name="T5.14" localSheetId="16">'Comp-TL'!#REF!</definedName>
    <definedName name="T5.15" localSheetId="16">'Comp-TL'!#REF!</definedName>
    <definedName name="T5.16" localSheetId="16">'Comp-TL'!#REF!</definedName>
    <definedName name="T5.17" localSheetId="16">'Comp-TL'!#REF!</definedName>
    <definedName name="T5.18" localSheetId="16">'Comp-TL'!#REF!</definedName>
    <definedName name="T5.19" localSheetId="16">'Comp-TL'!#REF!</definedName>
    <definedName name="T5.20" localSheetId="16">'Comp-TL'!#REF!</definedName>
    <definedName name="T5.21" localSheetId="16">'Comp-TL'!#REF!</definedName>
    <definedName name="T5.22" localSheetId="16">'Comp-TL'!#REF!</definedName>
    <definedName name="T5.23" localSheetId="16">'Comp-TL'!#REF!</definedName>
    <definedName name="T5.24" localSheetId="16">'Comp-TL'!#REF!</definedName>
    <definedName name="T5.25" localSheetId="16">'Comp-TL'!#REF!</definedName>
    <definedName name="T5.26" localSheetId="16">'Comp-TL'!#REF!</definedName>
    <definedName name="T5.27" localSheetId="16">'Comp-TL'!#REF!</definedName>
    <definedName name="T5.28" localSheetId="16">'Comp-TL'!#REF!</definedName>
    <definedName name="T5.29" localSheetId="16">'Comp-TL'!#REF!</definedName>
    <definedName name="T5.30" localSheetId="16">'Comp-TL'!#REF!</definedName>
    <definedName name="T5.31" localSheetId="16">'Comp-TL'!#REF!</definedName>
    <definedName name="T5.32" localSheetId="16">'Comp-TL'!#REF!</definedName>
    <definedName name="T5.33" localSheetId="16">'Comp-TL'!#REF!</definedName>
    <definedName name="T5.34" localSheetId="16">'Comp-TL'!#REF!</definedName>
    <definedName name="T5.35" localSheetId="16">'Comp-TL'!#REF!</definedName>
    <definedName name="T5.36" localSheetId="16">'Comp-TL'!#REF!</definedName>
    <definedName name="T6.01" localSheetId="19">'Comm-TL'!$B$8</definedName>
    <definedName name="T6.02" localSheetId="19">'Comm-TL'!$B$14</definedName>
    <definedName name="T6.03" localSheetId="19">'Comm-TL'!$B$20</definedName>
    <definedName name="T6.04" localSheetId="19">'Comm-TL'!$B$27</definedName>
    <definedName name="T6.05" localSheetId="19">'Comm-TL'!$B$32</definedName>
    <definedName name="T6.06" localSheetId="19">'Comm-TL'!$B$39</definedName>
    <definedName name="T6.07" localSheetId="19">'Comm-TL'!$B$44</definedName>
    <definedName name="T6.08" localSheetId="19">'Comm-TL'!$B$51</definedName>
    <definedName name="T6.09" localSheetId="19">'Comm-TL'!$B$56</definedName>
    <definedName name="T6.10" localSheetId="19">'Comm-TL'!$B$62</definedName>
    <definedName name="T6.11" localSheetId="19">'Comm-TL'!#REF!</definedName>
    <definedName name="T7.01">'RR-TL'!$B$8</definedName>
    <definedName name="T7.02">'RR-TL'!$B$14</definedName>
    <definedName name="T7.03">'RR-TL'!$B$21</definedName>
    <definedName name="T7.04">'RR-TL'!$B$26</definedName>
    <definedName name="T7.05">'RR-TL'!$B$32</definedName>
    <definedName name="T7.06">'RR-TL'!$B$37</definedName>
    <definedName name="T7.07">'RR-TL'!$B$44</definedName>
    <definedName name="T7.08">'RR-TL'!$B$49</definedName>
    <definedName name="T7.09">'RR-TL'!$B$54</definedName>
    <definedName name="T7.10">'RR-TL'!$B$59</definedName>
    <definedName name="T8.01" localSheetId="22">'RR-TL'!$B$8</definedName>
    <definedName name="T8.02" localSheetId="22">'RR-TL'!$B$14</definedName>
    <definedName name="T8.03" localSheetId="22">'RR-TL'!$B$21</definedName>
    <definedName name="T8.04" localSheetId="22">'RR-TL'!$B$26</definedName>
    <definedName name="T8.05" localSheetId="22">'RR-TL'!$B$32</definedName>
    <definedName name="T8.06" localSheetId="22">'RR-TL'!$B$37</definedName>
    <definedName name="T8.07" localSheetId="22">'RR-TL'!$B$44</definedName>
    <definedName name="T8.08" localSheetId="22">'RR-TL'!$B$49</definedName>
    <definedName name="T8.09" localSheetId="22">'RR-TL'!$B$54</definedName>
    <definedName name="T8.10" localSheetId="22">'RR-TL'!$B$59</definedName>
    <definedName name="T8.11" localSheetId="22">'RR-TL'!#REF!</definedName>
    <definedName name="T8.12" localSheetId="22">'RR-TL'!#REF!</definedName>
    <definedName name="T8.13" localSheetId="22">'RR-TL'!#REF!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9" l="1"/>
  <c r="E24" i="9"/>
  <c r="E23" i="9"/>
  <c r="E26" i="7"/>
  <c r="E46" i="18"/>
  <c r="E29" i="18"/>
  <c r="E15" i="18"/>
  <c r="E14" i="3"/>
  <c r="E11" i="3"/>
  <c r="E8" i="3"/>
  <c r="E6" i="3"/>
  <c r="E28" i="5"/>
  <c r="E30" i="5"/>
  <c r="G28" i="1"/>
  <c r="G52" i="1"/>
  <c r="G55" i="1"/>
  <c r="G58" i="1"/>
  <c r="G50" i="1"/>
  <c r="E32" i="5" l="1"/>
  <c r="E21" i="5" l="1"/>
  <c r="E35" i="5"/>
  <c r="E34" i="5"/>
  <c r="E25" i="5"/>
  <c r="E29" i="3" l="1"/>
  <c r="E32" i="18"/>
  <c r="E9" i="18"/>
  <c r="E7" i="18"/>
  <c r="F1" i="17" l="1"/>
  <c r="E104" i="1"/>
  <c r="C103" i="1"/>
  <c r="E103" i="1"/>
  <c r="C104" i="1"/>
  <c r="G103" i="1"/>
  <c r="G104" i="1"/>
  <c r="C132" i="17" l="1"/>
  <c r="C131" i="17"/>
  <c r="E21" i="9"/>
  <c r="E19" i="9"/>
  <c r="E17" i="9"/>
  <c r="E14" i="9"/>
  <c r="E13" i="9"/>
  <c r="E12" i="9"/>
  <c r="E10" i="9"/>
  <c r="E8" i="9"/>
  <c r="E6" i="9"/>
  <c r="E25" i="11"/>
  <c r="E22" i="11"/>
  <c r="E21" i="11"/>
  <c r="E18" i="11"/>
  <c r="E17" i="11"/>
  <c r="E14" i="11"/>
  <c r="E13" i="11"/>
  <c r="E10" i="11"/>
  <c r="E8" i="11"/>
  <c r="E6" i="11"/>
  <c r="E21" i="15"/>
  <c r="E20" i="15"/>
  <c r="E19" i="15"/>
  <c r="E18" i="15"/>
  <c r="E15" i="15"/>
  <c r="E14" i="15"/>
  <c r="E12" i="15"/>
  <c r="E11" i="15"/>
  <c r="E8" i="15"/>
  <c r="E6" i="15"/>
  <c r="E45" i="18"/>
  <c r="E42" i="18"/>
  <c r="E40" i="18"/>
  <c r="E38" i="18"/>
  <c r="E36" i="18"/>
  <c r="E35" i="18"/>
  <c r="E34" i="18"/>
  <c r="E28" i="18"/>
  <c r="E27" i="18"/>
  <c r="E26" i="18"/>
  <c r="E24" i="18"/>
  <c r="E23" i="18"/>
  <c r="E21" i="18"/>
  <c r="E20" i="18"/>
  <c r="E18" i="18"/>
  <c r="E16" i="18"/>
  <c r="E13" i="18"/>
  <c r="E10" i="18"/>
  <c r="E8" i="18"/>
  <c r="E6" i="18"/>
  <c r="E26" i="3"/>
  <c r="E24" i="3"/>
  <c r="E22" i="3"/>
  <c r="E19" i="3"/>
  <c r="E18" i="3"/>
  <c r="E16" i="3"/>
  <c r="E15" i="3"/>
  <c r="E13" i="3"/>
  <c r="E26" i="5"/>
  <c r="E23" i="5"/>
  <c r="E19" i="5"/>
  <c r="E17" i="5"/>
  <c r="E16" i="5"/>
  <c r="E15" i="5"/>
  <c r="E14" i="5"/>
  <c r="E11" i="5"/>
  <c r="E9" i="5"/>
  <c r="E7" i="5"/>
  <c r="E6" i="5"/>
  <c r="E28" i="7"/>
  <c r="E24" i="7"/>
  <c r="E21" i="7"/>
  <c r="E20" i="7"/>
  <c r="E17" i="7"/>
  <c r="E16" i="7"/>
  <c r="E15" i="7"/>
  <c r="E13" i="7"/>
  <c r="E10" i="7"/>
  <c r="E8" i="7"/>
  <c r="E6" i="7"/>
  <c r="G99" i="1"/>
  <c r="G83" i="1"/>
  <c r="G95" i="1"/>
  <c r="G88" i="1"/>
  <c r="G90" i="1"/>
  <c r="G57" i="1"/>
  <c r="G76" i="1"/>
  <c r="G86" i="1"/>
  <c r="G94" i="1"/>
  <c r="G97" i="1"/>
  <c r="G80" i="1"/>
  <c r="G101" i="1"/>
  <c r="G85" i="1"/>
  <c r="G92" i="1"/>
  <c r="G84" i="1"/>
  <c r="G78" i="1"/>
  <c r="N131" i="17" l="1"/>
  <c r="E131" i="17"/>
  <c r="I131" i="17"/>
  <c r="M131" i="17"/>
  <c r="F131" i="17"/>
  <c r="J131" i="17"/>
  <c r="G131" i="17"/>
  <c r="K131" i="17"/>
  <c r="D131" i="17"/>
  <c r="H131" i="17"/>
  <c r="L131" i="17"/>
  <c r="C129" i="17"/>
  <c r="C127" i="17"/>
  <c r="C125" i="17"/>
  <c r="C123" i="17"/>
  <c r="C122" i="17"/>
  <c r="C120" i="17"/>
  <c r="C118" i="17"/>
  <c r="C116" i="17"/>
  <c r="C114" i="17"/>
  <c r="C113" i="17"/>
  <c r="C112" i="17"/>
  <c r="C111" i="17"/>
  <c r="N132" i="17"/>
  <c r="L132" i="17"/>
  <c r="J132" i="17"/>
  <c r="H132" i="17"/>
  <c r="F132" i="17"/>
  <c r="D132" i="17"/>
  <c r="M132" i="17"/>
  <c r="K132" i="17"/>
  <c r="I132" i="17"/>
  <c r="G132" i="17"/>
  <c r="E132" i="17"/>
  <c r="F95" i="17"/>
  <c r="G31" i="1"/>
  <c r="E5" i="1"/>
  <c r="C35" i="1"/>
  <c r="C22" i="1"/>
  <c r="G46" i="1"/>
  <c r="G22" i="1"/>
  <c r="E20" i="1"/>
  <c r="E36" i="1"/>
  <c r="G36" i="1"/>
  <c r="G8" i="1"/>
  <c r="E25" i="1"/>
  <c r="C33" i="1"/>
  <c r="C19" i="1"/>
  <c r="C17" i="1"/>
  <c r="G7" i="1"/>
  <c r="E23" i="1"/>
  <c r="E15" i="1"/>
  <c r="C12" i="1"/>
  <c r="C7" i="1"/>
  <c r="C25" i="1"/>
  <c r="E31" i="1"/>
  <c r="C14" i="1"/>
  <c r="G15" i="1"/>
  <c r="E46" i="1"/>
  <c r="C31" i="1"/>
  <c r="G45" i="1"/>
  <c r="C26" i="1"/>
  <c r="G23" i="1"/>
  <c r="G19" i="1"/>
  <c r="E6" i="1"/>
  <c r="E27" i="1"/>
  <c r="G26" i="1"/>
  <c r="G9" i="1"/>
  <c r="E8" i="1"/>
  <c r="G42" i="1"/>
  <c r="C36" i="1"/>
  <c r="E12" i="1"/>
  <c r="E26" i="1"/>
  <c r="G35" i="1"/>
  <c r="E33" i="1"/>
  <c r="G6" i="1"/>
  <c r="G5" i="1"/>
  <c r="G33" i="1"/>
  <c r="C40" i="1"/>
  <c r="E9" i="1"/>
  <c r="C45" i="1"/>
  <c r="C23" i="1"/>
  <c r="C9" i="1"/>
  <c r="G20" i="1"/>
  <c r="C27" i="1"/>
  <c r="C8" i="1"/>
  <c r="E45" i="1"/>
  <c r="E14" i="1"/>
  <c r="G25" i="1"/>
  <c r="E28" i="1"/>
  <c r="E38" i="1"/>
  <c r="C46" i="1"/>
  <c r="E22" i="1"/>
  <c r="E42" i="1"/>
  <c r="E40" i="1"/>
  <c r="E35" i="1"/>
  <c r="G40" i="1"/>
  <c r="E19" i="1"/>
  <c r="C15" i="1"/>
  <c r="C28" i="1"/>
  <c r="C20" i="1"/>
  <c r="G27" i="1"/>
  <c r="C42" i="1"/>
  <c r="E17" i="1"/>
  <c r="G38" i="1"/>
  <c r="G12" i="1"/>
  <c r="C38" i="1"/>
  <c r="C5" i="1"/>
  <c r="G14" i="1"/>
  <c r="G17" i="1"/>
  <c r="C6" i="1"/>
  <c r="E7" i="1"/>
  <c r="D122" i="17" l="1"/>
  <c r="G122" i="17"/>
  <c r="K122" i="17"/>
  <c r="E122" i="17"/>
  <c r="I122" i="17"/>
  <c r="M122" i="17"/>
  <c r="L122" i="17"/>
  <c r="H122" i="17"/>
  <c r="N122" i="17"/>
  <c r="J122" i="17"/>
  <c r="F122" i="17"/>
  <c r="C49" i="17"/>
  <c r="M49" i="17" s="1"/>
  <c r="C50" i="17"/>
  <c r="G50" i="17" s="1"/>
  <c r="C44" i="17"/>
  <c r="J44" i="17" s="1"/>
  <c r="C46" i="17"/>
  <c r="L46" i="17" s="1"/>
  <c r="C42" i="17"/>
  <c r="K42" i="17" s="1"/>
  <c r="C37" i="17"/>
  <c r="J37" i="17" s="1"/>
  <c r="C40" i="17"/>
  <c r="H40" i="17" s="1"/>
  <c r="C39" i="17"/>
  <c r="F39" i="17" s="1"/>
  <c r="C35" i="17"/>
  <c r="E35" i="17" s="1"/>
  <c r="C32" i="17"/>
  <c r="L32" i="17" s="1"/>
  <c r="C31" i="17"/>
  <c r="M31" i="17" s="1"/>
  <c r="C30" i="17"/>
  <c r="F30" i="17" s="1"/>
  <c r="C27" i="17"/>
  <c r="H27" i="17" s="1"/>
  <c r="C29" i="17"/>
  <c r="L29" i="17" s="1"/>
  <c r="C24" i="17"/>
  <c r="J24" i="17" s="1"/>
  <c r="C26" i="17"/>
  <c r="L26" i="17" s="1"/>
  <c r="C23" i="17"/>
  <c r="G23" i="17" s="1"/>
  <c r="C21" i="17"/>
  <c r="F21" i="17" s="1"/>
  <c r="C19" i="17"/>
  <c r="G19" i="17" s="1"/>
  <c r="C18" i="17"/>
  <c r="I18" i="17" s="1"/>
  <c r="C16" i="17"/>
  <c r="H16" i="17" s="1"/>
  <c r="C13" i="17"/>
  <c r="H13" i="17" s="1"/>
  <c r="C11" i="17"/>
  <c r="K11" i="17" s="1"/>
  <c r="C12" i="17"/>
  <c r="F12" i="17" s="1"/>
  <c r="C10" i="17"/>
  <c r="H10" i="17" s="1"/>
  <c r="C9" i="17"/>
  <c r="D9" i="17" s="1"/>
  <c r="F140" i="17"/>
  <c r="G108" i="1"/>
  <c r="C118" i="1"/>
  <c r="G126" i="1"/>
  <c r="G122" i="1"/>
  <c r="C112" i="1"/>
  <c r="C80" i="1"/>
  <c r="C108" i="1"/>
  <c r="C78" i="1"/>
  <c r="C101" i="1"/>
  <c r="G123" i="1"/>
  <c r="E128" i="1"/>
  <c r="C123" i="1"/>
  <c r="E130" i="1"/>
  <c r="E126" i="1"/>
  <c r="E84" i="1"/>
  <c r="G118" i="1"/>
  <c r="C83" i="1"/>
  <c r="E80" i="1"/>
  <c r="E118" i="1"/>
  <c r="C126" i="1"/>
  <c r="G110" i="1"/>
  <c r="C110" i="1"/>
  <c r="E123" i="1"/>
  <c r="G75" i="1"/>
  <c r="E88" i="1"/>
  <c r="C130" i="1"/>
  <c r="E117" i="1"/>
  <c r="E110" i="1"/>
  <c r="C88" i="1"/>
  <c r="C119" i="1"/>
  <c r="C115" i="1"/>
  <c r="C94" i="1"/>
  <c r="C86" i="1"/>
  <c r="C76" i="1"/>
  <c r="E108" i="1"/>
  <c r="G130" i="1"/>
  <c r="C95" i="1"/>
  <c r="E75" i="1"/>
  <c r="E86" i="1"/>
  <c r="G117" i="1"/>
  <c r="G119" i="1"/>
  <c r="G115" i="1"/>
  <c r="G112" i="1"/>
  <c r="E112" i="1"/>
  <c r="E85" i="1"/>
  <c r="C90" i="1"/>
  <c r="C97" i="1"/>
  <c r="C128" i="1"/>
  <c r="C99" i="1"/>
  <c r="C85" i="1"/>
  <c r="E76" i="1"/>
  <c r="E115" i="1"/>
  <c r="C117" i="1"/>
  <c r="E119" i="1"/>
  <c r="E101" i="1"/>
  <c r="C75" i="1"/>
  <c r="E97" i="1"/>
  <c r="E90" i="1"/>
  <c r="C122" i="1"/>
  <c r="E99" i="1"/>
  <c r="E83" i="1"/>
  <c r="E94" i="1"/>
  <c r="E92" i="1"/>
  <c r="E122" i="1"/>
  <c r="G128" i="1"/>
  <c r="E95" i="1"/>
  <c r="C92" i="1"/>
  <c r="C84" i="1"/>
  <c r="E78" i="1"/>
  <c r="C170" i="17" l="1"/>
  <c r="C168" i="17"/>
  <c r="C166" i="17"/>
  <c r="C159" i="17"/>
  <c r="C163" i="17"/>
  <c r="C162" i="17"/>
  <c r="C158" i="17"/>
  <c r="C157" i="17"/>
  <c r="C155" i="17"/>
  <c r="C152" i="17"/>
  <c r="C150" i="17"/>
  <c r="C148" i="17"/>
  <c r="C108" i="17"/>
  <c r="C106" i="17"/>
  <c r="C104" i="17"/>
  <c r="C103" i="17"/>
  <c r="M9" i="17"/>
  <c r="I21" i="17"/>
  <c r="E49" i="17"/>
  <c r="G9" i="17"/>
  <c r="D29" i="17"/>
  <c r="D26" i="17"/>
  <c r="I32" i="17"/>
  <c r="H18" i="17"/>
  <c r="K16" i="17"/>
  <c r="N39" i="17"/>
  <c r="D19" i="17"/>
  <c r="E31" i="17"/>
  <c r="N50" i="17"/>
  <c r="J9" i="17"/>
  <c r="G12" i="17"/>
  <c r="F18" i="17"/>
  <c r="N21" i="17"/>
  <c r="K26" i="17"/>
  <c r="N30" i="17"/>
  <c r="D32" i="17"/>
  <c r="I39" i="17"/>
  <c r="H42" i="17"/>
  <c r="N10" i="17"/>
  <c r="J23" i="17"/>
  <c r="M35" i="17"/>
  <c r="M44" i="17"/>
  <c r="I30" i="17"/>
  <c r="D46" i="17"/>
  <c r="F9" i="17"/>
  <c r="N9" i="17"/>
  <c r="K9" i="17"/>
  <c r="J12" i="17"/>
  <c r="G29" i="17"/>
  <c r="E44" i="17"/>
  <c r="H49" i="17"/>
  <c r="L44" i="17"/>
  <c r="H44" i="17"/>
  <c r="D44" i="17"/>
  <c r="K44" i="17"/>
  <c r="G44" i="17"/>
  <c r="L30" i="17"/>
  <c r="H30" i="17"/>
  <c r="D30" i="17"/>
  <c r="K30" i="17"/>
  <c r="G30" i="17"/>
  <c r="L18" i="17"/>
  <c r="D18" i="17"/>
  <c r="K18" i="17"/>
  <c r="G18" i="17"/>
  <c r="J18" i="17"/>
  <c r="N16" i="17"/>
  <c r="J16" i="17"/>
  <c r="F16" i="17"/>
  <c r="M16" i="17"/>
  <c r="I16" i="17"/>
  <c r="E16" i="17"/>
  <c r="L39" i="17"/>
  <c r="H39" i="17"/>
  <c r="D39" i="17"/>
  <c r="K39" i="17"/>
  <c r="G39" i="17"/>
  <c r="M26" i="17"/>
  <c r="I26" i="17"/>
  <c r="E26" i="17"/>
  <c r="J26" i="17"/>
  <c r="F26" i="17"/>
  <c r="K49" i="17"/>
  <c r="G49" i="17"/>
  <c r="N49" i="17"/>
  <c r="J49" i="17"/>
  <c r="F49" i="17"/>
  <c r="K32" i="17"/>
  <c r="G32" i="17"/>
  <c r="N32" i="17"/>
  <c r="J32" i="17"/>
  <c r="F32" i="17"/>
  <c r="L21" i="17"/>
  <c r="H21" i="17"/>
  <c r="D21" i="17"/>
  <c r="K21" i="17"/>
  <c r="G21" i="17"/>
  <c r="N42" i="17"/>
  <c r="J42" i="17"/>
  <c r="F42" i="17"/>
  <c r="M42" i="17"/>
  <c r="I42" i="17"/>
  <c r="E42" i="17"/>
  <c r="N29" i="17"/>
  <c r="J29" i="17"/>
  <c r="F29" i="17"/>
  <c r="M29" i="17"/>
  <c r="I29" i="17"/>
  <c r="E29" i="17"/>
  <c r="M12" i="17"/>
  <c r="I12" i="17"/>
  <c r="E12" i="17"/>
  <c r="L12" i="17"/>
  <c r="H12" i="17"/>
  <c r="H9" i="17"/>
  <c r="L9" i="17"/>
  <c r="E9" i="17"/>
  <c r="I9" i="17"/>
  <c r="D12" i="17"/>
  <c r="N12" i="17"/>
  <c r="K12" i="17"/>
  <c r="G16" i="17"/>
  <c r="D16" i="17"/>
  <c r="L16" i="17"/>
  <c r="E18" i="17"/>
  <c r="M18" i="17"/>
  <c r="N18" i="17"/>
  <c r="E21" i="17"/>
  <c r="M21" i="17"/>
  <c r="J21" i="17"/>
  <c r="H26" i="17"/>
  <c r="G26" i="17"/>
  <c r="N26" i="17"/>
  <c r="K29" i="17"/>
  <c r="H29" i="17"/>
  <c r="E30" i="17"/>
  <c r="M30" i="17"/>
  <c r="J30" i="17"/>
  <c r="H32" i="17"/>
  <c r="E32" i="17"/>
  <c r="M32" i="17"/>
  <c r="E39" i="17"/>
  <c r="M39" i="17"/>
  <c r="J39" i="17"/>
  <c r="G42" i="17"/>
  <c r="D42" i="17"/>
  <c r="L42" i="17"/>
  <c r="I44" i="17"/>
  <c r="F44" i="17"/>
  <c r="N44" i="17"/>
  <c r="D49" i="17"/>
  <c r="L49" i="17"/>
  <c r="I49" i="17"/>
  <c r="G53" i="17"/>
  <c r="G10" i="17"/>
  <c r="D10" i="17"/>
  <c r="H11" i="17"/>
  <c r="I13" i="17"/>
  <c r="H19" i="17"/>
  <c r="H23" i="17"/>
  <c r="G24" i="17"/>
  <c r="K27" i="17"/>
  <c r="J31" i="17"/>
  <c r="H35" i="17"/>
  <c r="G37" i="17"/>
  <c r="K40" i="17"/>
  <c r="I46" i="17"/>
  <c r="H50" i="17"/>
  <c r="K10" i="17"/>
  <c r="M37" i="17"/>
  <c r="I37" i="17"/>
  <c r="E37" i="17"/>
  <c r="L37" i="17"/>
  <c r="H37" i="17"/>
  <c r="D37" i="17"/>
  <c r="M24" i="17"/>
  <c r="I24" i="17"/>
  <c r="E24" i="17"/>
  <c r="L24" i="17"/>
  <c r="H24" i="17"/>
  <c r="D24" i="17"/>
  <c r="N11" i="17"/>
  <c r="J11" i="17"/>
  <c r="F11" i="17"/>
  <c r="M11" i="17"/>
  <c r="I11" i="17"/>
  <c r="E11" i="17"/>
  <c r="K46" i="17"/>
  <c r="G46" i="17"/>
  <c r="N46" i="17"/>
  <c r="J46" i="17"/>
  <c r="F46" i="17"/>
  <c r="L31" i="17"/>
  <c r="H31" i="17"/>
  <c r="D31" i="17"/>
  <c r="K31" i="17"/>
  <c r="G31" i="17"/>
  <c r="L19" i="17"/>
  <c r="M19" i="17"/>
  <c r="I19" i="17"/>
  <c r="E19" i="17"/>
  <c r="F19" i="17"/>
  <c r="N40" i="17"/>
  <c r="J40" i="17"/>
  <c r="F40" i="17"/>
  <c r="M40" i="17"/>
  <c r="I40" i="17"/>
  <c r="E40" i="17"/>
  <c r="N27" i="17"/>
  <c r="J27" i="17"/>
  <c r="F27" i="17"/>
  <c r="M27" i="17"/>
  <c r="I27" i="17"/>
  <c r="E27" i="17"/>
  <c r="N13" i="17"/>
  <c r="J13" i="17"/>
  <c r="F13" i="17"/>
  <c r="K13" i="17"/>
  <c r="G13" i="17"/>
  <c r="D13" i="17"/>
  <c r="G55" i="17"/>
  <c r="L10" i="17"/>
  <c r="M50" i="17"/>
  <c r="I50" i="17"/>
  <c r="E50" i="17"/>
  <c r="J50" i="17"/>
  <c r="F50" i="17"/>
  <c r="K35" i="17"/>
  <c r="G35" i="17"/>
  <c r="N35" i="17"/>
  <c r="J35" i="17"/>
  <c r="F35" i="17"/>
  <c r="M23" i="17"/>
  <c r="I23" i="17"/>
  <c r="E23" i="17"/>
  <c r="L23" i="17"/>
  <c r="F23" i="17"/>
  <c r="E10" i="17"/>
  <c r="I10" i="17"/>
  <c r="M10" i="17"/>
  <c r="F10" i="17"/>
  <c r="J10" i="17"/>
  <c r="G11" i="17"/>
  <c r="D11" i="17"/>
  <c r="L11" i="17"/>
  <c r="E13" i="17"/>
  <c r="M13" i="17"/>
  <c r="L13" i="17"/>
  <c r="J19" i="17"/>
  <c r="K19" i="17"/>
  <c r="N19" i="17"/>
  <c r="D23" i="17"/>
  <c r="N23" i="17"/>
  <c r="K23" i="17"/>
  <c r="F24" i="17"/>
  <c r="N24" i="17"/>
  <c r="K24" i="17"/>
  <c r="G27" i="17"/>
  <c r="D27" i="17"/>
  <c r="L27" i="17"/>
  <c r="I31" i="17"/>
  <c r="F31" i="17"/>
  <c r="N31" i="17"/>
  <c r="D35" i="17"/>
  <c r="L35" i="17"/>
  <c r="I35" i="17"/>
  <c r="F37" i="17"/>
  <c r="N37" i="17"/>
  <c r="K37" i="17"/>
  <c r="G40" i="17"/>
  <c r="D40" i="17"/>
  <c r="L40" i="17"/>
  <c r="H46" i="17"/>
  <c r="E46" i="17"/>
  <c r="M46" i="17"/>
  <c r="D50" i="17"/>
  <c r="L50" i="17"/>
  <c r="K50" i="17"/>
  <c r="G54" i="17"/>
  <c r="G136" i="17" l="1"/>
  <c r="G137" i="17"/>
  <c r="G135" i="17"/>
  <c r="S22" i="17"/>
  <c r="R22" i="17"/>
  <c r="Q22" i="17"/>
  <c r="G56" i="17"/>
  <c r="H56" i="17" s="1"/>
  <c r="N129" i="17"/>
  <c r="M129" i="17"/>
  <c r="K129" i="17"/>
  <c r="I129" i="17"/>
  <c r="G129" i="17"/>
  <c r="E129" i="17"/>
  <c r="L129" i="17"/>
  <c r="J129" i="17"/>
  <c r="H129" i="17"/>
  <c r="F129" i="17"/>
  <c r="D129" i="17"/>
  <c r="N127" i="17"/>
  <c r="M127" i="17"/>
  <c r="K127" i="17"/>
  <c r="I127" i="17"/>
  <c r="G127" i="17"/>
  <c r="E127" i="17"/>
  <c r="L127" i="17"/>
  <c r="J127" i="17"/>
  <c r="H127" i="17"/>
  <c r="F127" i="17"/>
  <c r="D127" i="17"/>
  <c r="N125" i="17"/>
  <c r="L125" i="17"/>
  <c r="J125" i="17"/>
  <c r="H125" i="17"/>
  <c r="D125" i="17"/>
  <c r="M125" i="17"/>
  <c r="K125" i="17"/>
  <c r="I125" i="17"/>
  <c r="G125" i="17"/>
  <c r="E125" i="17"/>
  <c r="F125" i="17"/>
  <c r="M123" i="17"/>
  <c r="K123" i="17"/>
  <c r="I123" i="17"/>
  <c r="G123" i="17"/>
  <c r="E123" i="17"/>
  <c r="N123" i="17"/>
  <c r="L123" i="17"/>
  <c r="J123" i="17"/>
  <c r="H123" i="17"/>
  <c r="F123" i="17"/>
  <c r="D123" i="17"/>
  <c r="N120" i="17"/>
  <c r="D120" i="17"/>
  <c r="M120" i="17"/>
  <c r="K120" i="17"/>
  <c r="I120" i="17"/>
  <c r="G120" i="17"/>
  <c r="E120" i="17"/>
  <c r="L120" i="17"/>
  <c r="J120" i="17"/>
  <c r="H120" i="17"/>
  <c r="F120" i="17"/>
  <c r="L118" i="17"/>
  <c r="M118" i="17"/>
  <c r="K118" i="17"/>
  <c r="I118" i="17"/>
  <c r="G118" i="17"/>
  <c r="E118" i="17"/>
  <c r="N118" i="17"/>
  <c r="J118" i="17"/>
  <c r="H118" i="17"/>
  <c r="F118" i="17"/>
  <c r="D118" i="17"/>
  <c r="N116" i="17"/>
  <c r="H116" i="17"/>
  <c r="M116" i="17"/>
  <c r="K116" i="17"/>
  <c r="I116" i="17"/>
  <c r="G116" i="17"/>
  <c r="E116" i="17"/>
  <c r="L116" i="17"/>
  <c r="J116" i="17"/>
  <c r="F116" i="17"/>
  <c r="D116" i="17"/>
  <c r="N114" i="17"/>
  <c r="D114" i="17"/>
  <c r="M114" i="17"/>
  <c r="K114" i="17"/>
  <c r="I114" i="17"/>
  <c r="G114" i="17"/>
  <c r="E114" i="17"/>
  <c r="L114" i="17"/>
  <c r="J114" i="17"/>
  <c r="H114" i="17"/>
  <c r="F114" i="17"/>
  <c r="M113" i="17"/>
  <c r="K113" i="17"/>
  <c r="I113" i="17"/>
  <c r="G113" i="17"/>
  <c r="E113" i="17"/>
  <c r="N113" i="17"/>
  <c r="L113" i="17"/>
  <c r="J113" i="17"/>
  <c r="H113" i="17"/>
  <c r="F113" i="17"/>
  <c r="D113" i="17"/>
  <c r="N112" i="17"/>
  <c r="L112" i="17"/>
  <c r="H112" i="17"/>
  <c r="M112" i="17"/>
  <c r="K112" i="17"/>
  <c r="I112" i="17"/>
  <c r="G112" i="17"/>
  <c r="E112" i="17"/>
  <c r="J112" i="17"/>
  <c r="F112" i="17"/>
  <c r="D112" i="17"/>
  <c r="M111" i="17"/>
  <c r="K111" i="17"/>
  <c r="I111" i="17"/>
  <c r="G111" i="17"/>
  <c r="E111" i="17"/>
  <c r="N111" i="17"/>
  <c r="L111" i="17"/>
  <c r="J111" i="17"/>
  <c r="H111" i="17"/>
  <c r="F111" i="17"/>
  <c r="D111" i="17"/>
  <c r="N108" i="17"/>
  <c r="L108" i="17"/>
  <c r="J108" i="17"/>
  <c r="F108" i="17"/>
  <c r="M108" i="17"/>
  <c r="K108" i="17"/>
  <c r="I108" i="17"/>
  <c r="G108" i="17"/>
  <c r="E108" i="17"/>
  <c r="H108" i="17"/>
  <c r="D108" i="17"/>
  <c r="M106" i="17"/>
  <c r="K106" i="17"/>
  <c r="I106" i="17"/>
  <c r="G106" i="17"/>
  <c r="E106" i="17"/>
  <c r="N106" i="17"/>
  <c r="L106" i="17"/>
  <c r="J106" i="17"/>
  <c r="H106" i="17"/>
  <c r="F106" i="17"/>
  <c r="D106" i="17"/>
  <c r="N104" i="17"/>
  <c r="D104" i="17"/>
  <c r="M104" i="17"/>
  <c r="K104" i="17"/>
  <c r="I104" i="17"/>
  <c r="G104" i="17"/>
  <c r="E104" i="17"/>
  <c r="L104" i="17"/>
  <c r="J104" i="17"/>
  <c r="H104" i="17"/>
  <c r="F104" i="17"/>
  <c r="N103" i="17"/>
  <c r="L103" i="17"/>
  <c r="J103" i="17"/>
  <c r="H103" i="17"/>
  <c r="F103" i="17"/>
  <c r="M103" i="17"/>
  <c r="K103" i="17"/>
  <c r="I103" i="17"/>
  <c r="G103" i="17"/>
  <c r="E103" i="17"/>
  <c r="D103" i="17"/>
  <c r="G175" i="17"/>
  <c r="G173" i="17"/>
  <c r="G174" i="17"/>
  <c r="M170" i="17"/>
  <c r="K170" i="17"/>
  <c r="I170" i="17"/>
  <c r="G170" i="17"/>
  <c r="E170" i="17"/>
  <c r="N170" i="17"/>
  <c r="L170" i="17"/>
  <c r="J170" i="17"/>
  <c r="H170" i="17"/>
  <c r="F170" i="17"/>
  <c r="D170" i="17"/>
  <c r="N168" i="17"/>
  <c r="M168" i="17"/>
  <c r="K168" i="17"/>
  <c r="I168" i="17"/>
  <c r="G168" i="17"/>
  <c r="E168" i="17"/>
  <c r="L168" i="17"/>
  <c r="J168" i="17"/>
  <c r="H168" i="17"/>
  <c r="F168" i="17"/>
  <c r="D168" i="17"/>
  <c r="N166" i="17"/>
  <c r="F166" i="17"/>
  <c r="M166" i="17"/>
  <c r="K166" i="17"/>
  <c r="I166" i="17"/>
  <c r="G166" i="17"/>
  <c r="E166" i="17"/>
  <c r="L166" i="17"/>
  <c r="J166" i="17"/>
  <c r="H166" i="17"/>
  <c r="D166" i="17"/>
  <c r="M159" i="17"/>
  <c r="K159" i="17"/>
  <c r="I159" i="17"/>
  <c r="G159" i="17"/>
  <c r="E159" i="17"/>
  <c r="N159" i="17"/>
  <c r="L159" i="17"/>
  <c r="J159" i="17"/>
  <c r="H159" i="17"/>
  <c r="F159" i="17"/>
  <c r="D159" i="17"/>
  <c r="N162" i="17"/>
  <c r="L162" i="17"/>
  <c r="J162" i="17"/>
  <c r="H162" i="17"/>
  <c r="F162" i="17"/>
  <c r="D162" i="17"/>
  <c r="M162" i="17"/>
  <c r="K162" i="17"/>
  <c r="I162" i="17"/>
  <c r="G162" i="17"/>
  <c r="E162" i="17"/>
  <c r="M163" i="17"/>
  <c r="K163" i="17"/>
  <c r="I163" i="17"/>
  <c r="G163" i="17"/>
  <c r="E163" i="17"/>
  <c r="N163" i="17"/>
  <c r="L163" i="17"/>
  <c r="J163" i="17"/>
  <c r="H163" i="17"/>
  <c r="F163" i="17"/>
  <c r="D163" i="17"/>
  <c r="N157" i="17"/>
  <c r="L157" i="17"/>
  <c r="J157" i="17"/>
  <c r="H157" i="17"/>
  <c r="F157" i="17"/>
  <c r="D157" i="17"/>
  <c r="M157" i="17"/>
  <c r="K157" i="17"/>
  <c r="I157" i="17"/>
  <c r="G157" i="17"/>
  <c r="E157" i="17"/>
  <c r="M158" i="17"/>
  <c r="K158" i="17"/>
  <c r="I158" i="17"/>
  <c r="G158" i="17"/>
  <c r="E158" i="17"/>
  <c r="N158" i="17"/>
  <c r="L158" i="17"/>
  <c r="J158" i="17"/>
  <c r="H158" i="17"/>
  <c r="F158" i="17"/>
  <c r="D158" i="17"/>
  <c r="M155" i="17"/>
  <c r="K155" i="17"/>
  <c r="I155" i="17"/>
  <c r="G155" i="17"/>
  <c r="E155" i="17"/>
  <c r="N155" i="17"/>
  <c r="L155" i="17"/>
  <c r="J155" i="17"/>
  <c r="H155" i="17"/>
  <c r="F155" i="17"/>
  <c r="D155" i="17"/>
  <c r="N152" i="17"/>
  <c r="L152" i="17"/>
  <c r="J152" i="17"/>
  <c r="H152" i="17"/>
  <c r="F152" i="17"/>
  <c r="D152" i="17"/>
  <c r="M152" i="17"/>
  <c r="K152" i="17"/>
  <c r="I152" i="17"/>
  <c r="G152" i="17"/>
  <c r="E152" i="17"/>
  <c r="N150" i="17"/>
  <c r="L150" i="17"/>
  <c r="J150" i="17"/>
  <c r="H150" i="17"/>
  <c r="F150" i="17"/>
  <c r="D150" i="17"/>
  <c r="M150" i="17"/>
  <c r="K150" i="17"/>
  <c r="I150" i="17"/>
  <c r="G150" i="17"/>
  <c r="E150" i="17"/>
  <c r="M148" i="17"/>
  <c r="K148" i="17"/>
  <c r="I148" i="17"/>
  <c r="G148" i="17"/>
  <c r="E148" i="17"/>
  <c r="N148" i="17"/>
  <c r="L148" i="17"/>
  <c r="J148" i="17"/>
  <c r="H148" i="17"/>
  <c r="F148" i="17"/>
  <c r="D148" i="17"/>
  <c r="H53" i="17" l="1"/>
  <c r="R25" i="17"/>
  <c r="S25" i="17"/>
  <c r="Q25" i="17"/>
  <c r="S24" i="17"/>
  <c r="Q24" i="17"/>
  <c r="R24" i="17"/>
  <c r="H55" i="17"/>
  <c r="H54" i="17"/>
  <c r="R9" i="17"/>
  <c r="G138" i="17"/>
  <c r="H138" i="17" s="1"/>
  <c r="G176" i="17"/>
  <c r="F178" i="17"/>
  <c r="H174" i="17" l="1"/>
  <c r="H176" i="17"/>
  <c r="H137" i="17"/>
  <c r="H136" i="17"/>
  <c r="H135" i="17"/>
  <c r="H173" i="17"/>
  <c r="H175" i="17"/>
  <c r="R12" i="17"/>
  <c r="R11" i="17"/>
  <c r="S33" i="17"/>
  <c r="Q33" i="17"/>
  <c r="S9" i="17"/>
  <c r="R33" i="17"/>
  <c r="F214" i="17"/>
  <c r="E149" i="1"/>
  <c r="E147" i="1"/>
  <c r="C153" i="1"/>
  <c r="E140" i="1"/>
  <c r="E142" i="1"/>
  <c r="G140" i="1"/>
  <c r="E138" i="1"/>
  <c r="G147" i="1"/>
  <c r="E134" i="1"/>
  <c r="C141" i="1"/>
  <c r="C147" i="1"/>
  <c r="C151" i="1"/>
  <c r="G136" i="1"/>
  <c r="E151" i="1"/>
  <c r="E152" i="1"/>
  <c r="G151" i="1"/>
  <c r="E141" i="1"/>
  <c r="G138" i="1"/>
  <c r="C138" i="1"/>
  <c r="E145" i="1"/>
  <c r="G153" i="1"/>
  <c r="G149" i="1"/>
  <c r="G141" i="1"/>
  <c r="G145" i="1"/>
  <c r="C152" i="1"/>
  <c r="G134" i="1"/>
  <c r="C136" i="1"/>
  <c r="E136" i="1"/>
  <c r="G152" i="1"/>
  <c r="E153" i="1"/>
  <c r="C134" i="1"/>
  <c r="C145" i="1"/>
  <c r="G142" i="1"/>
  <c r="C142" i="1"/>
  <c r="C149" i="1"/>
  <c r="C140" i="1"/>
  <c r="C193" i="17" l="1"/>
  <c r="C194" i="17"/>
  <c r="C206" i="17"/>
  <c r="C205" i="17"/>
  <c r="C204" i="17"/>
  <c r="C198" i="17"/>
  <c r="C202" i="17"/>
  <c r="C200" i="17"/>
  <c r="C192" i="17"/>
  <c r="C190" i="17"/>
  <c r="C188" i="17"/>
  <c r="C186" i="17"/>
  <c r="S12" i="17"/>
  <c r="Q36" i="17"/>
  <c r="R36" i="17"/>
  <c r="S36" i="17"/>
  <c r="S11" i="17"/>
  <c r="R35" i="17"/>
  <c r="S35" i="17"/>
  <c r="Q35" i="17"/>
  <c r="E175" i="1"/>
  <c r="C157" i="1"/>
  <c r="C175" i="1"/>
  <c r="G168" i="1"/>
  <c r="E159" i="1"/>
  <c r="C172" i="1"/>
  <c r="C161" i="1"/>
  <c r="C159" i="1"/>
  <c r="G164" i="1"/>
  <c r="C165" i="1"/>
  <c r="G159" i="1"/>
  <c r="E164" i="1"/>
  <c r="C173" i="1"/>
  <c r="E157" i="1"/>
  <c r="E169" i="1"/>
  <c r="C164" i="1"/>
  <c r="G175" i="1"/>
  <c r="E165" i="1"/>
  <c r="G172" i="1"/>
  <c r="G169" i="1"/>
  <c r="E161" i="1"/>
  <c r="G165" i="1"/>
  <c r="G157" i="1"/>
  <c r="G161" i="1"/>
  <c r="E173" i="1"/>
  <c r="C169" i="1"/>
  <c r="E168" i="1"/>
  <c r="C168" i="1"/>
  <c r="E172" i="1"/>
  <c r="G173" i="1"/>
  <c r="C238" i="17" l="1"/>
  <c r="C240" i="17"/>
  <c r="C234" i="17"/>
  <c r="C237" i="17"/>
  <c r="C233" i="17"/>
  <c r="C230" i="17"/>
  <c r="C229" i="17"/>
  <c r="C226" i="17"/>
  <c r="C224" i="17"/>
  <c r="C222" i="17"/>
  <c r="G211" i="17"/>
  <c r="G209" i="17"/>
  <c r="G210" i="17"/>
  <c r="N186" i="17"/>
  <c r="H186" i="17"/>
  <c r="M186" i="17"/>
  <c r="K186" i="17"/>
  <c r="I186" i="17"/>
  <c r="G186" i="17"/>
  <c r="E186" i="17"/>
  <c r="L186" i="17"/>
  <c r="J186" i="17"/>
  <c r="F186" i="17"/>
  <c r="D186" i="17"/>
  <c r="N188" i="17"/>
  <c r="M188" i="17"/>
  <c r="K188" i="17"/>
  <c r="I188" i="17"/>
  <c r="G188" i="17"/>
  <c r="E188" i="17"/>
  <c r="L188" i="17"/>
  <c r="J188" i="17"/>
  <c r="H188" i="17"/>
  <c r="F188" i="17"/>
  <c r="D188" i="17"/>
  <c r="M190" i="17"/>
  <c r="K190" i="17"/>
  <c r="I190" i="17"/>
  <c r="G190" i="17"/>
  <c r="E190" i="17"/>
  <c r="N190" i="17"/>
  <c r="L190" i="17"/>
  <c r="J190" i="17"/>
  <c r="H190" i="17"/>
  <c r="F190" i="17"/>
  <c r="D190" i="17"/>
  <c r="N192" i="17"/>
  <c r="L192" i="17"/>
  <c r="J192" i="17"/>
  <c r="H192" i="17"/>
  <c r="F192" i="17"/>
  <c r="D192" i="17"/>
  <c r="M192" i="17"/>
  <c r="K192" i="17"/>
  <c r="I192" i="17"/>
  <c r="G192" i="17"/>
  <c r="E192" i="17"/>
  <c r="N194" i="17"/>
  <c r="L194" i="17"/>
  <c r="J194" i="17"/>
  <c r="H194" i="17"/>
  <c r="F194" i="17"/>
  <c r="D194" i="17"/>
  <c r="M194" i="17"/>
  <c r="K194" i="17"/>
  <c r="I194" i="17"/>
  <c r="G194" i="17"/>
  <c r="E194" i="17"/>
  <c r="M193" i="17"/>
  <c r="K193" i="17"/>
  <c r="I193" i="17"/>
  <c r="G193" i="17"/>
  <c r="E193" i="17"/>
  <c r="N193" i="17"/>
  <c r="L193" i="17"/>
  <c r="J193" i="17"/>
  <c r="H193" i="17"/>
  <c r="F193" i="17"/>
  <c r="D193" i="17"/>
  <c r="N200" i="17"/>
  <c r="L200" i="17"/>
  <c r="J200" i="17"/>
  <c r="D200" i="17"/>
  <c r="M200" i="17"/>
  <c r="K200" i="17"/>
  <c r="I200" i="17"/>
  <c r="G200" i="17"/>
  <c r="E200" i="17"/>
  <c r="H200" i="17"/>
  <c r="F200" i="17"/>
  <c r="G198" i="17"/>
  <c r="N198" i="17"/>
  <c r="L198" i="17"/>
  <c r="J198" i="17"/>
  <c r="H198" i="17"/>
  <c r="F198" i="17"/>
  <c r="D198" i="17"/>
  <c r="M198" i="17"/>
  <c r="K198" i="17"/>
  <c r="I198" i="17"/>
  <c r="E198" i="17"/>
  <c r="N202" i="17"/>
  <c r="L202" i="17"/>
  <c r="J202" i="17"/>
  <c r="H202" i="17"/>
  <c r="F202" i="17"/>
  <c r="D202" i="17"/>
  <c r="K202" i="17"/>
  <c r="G202" i="17"/>
  <c r="E202" i="17"/>
  <c r="M202" i="17"/>
  <c r="I202" i="17"/>
  <c r="N204" i="17"/>
  <c r="L204" i="17"/>
  <c r="J204" i="17"/>
  <c r="H204" i="17"/>
  <c r="F204" i="17"/>
  <c r="D204" i="17"/>
  <c r="M204" i="17"/>
  <c r="K204" i="17"/>
  <c r="I204" i="17"/>
  <c r="G204" i="17"/>
  <c r="E204" i="17"/>
  <c r="N205" i="17"/>
  <c r="H205" i="17"/>
  <c r="M205" i="17"/>
  <c r="K205" i="17"/>
  <c r="I205" i="17"/>
  <c r="G205" i="17"/>
  <c r="E205" i="17"/>
  <c r="L205" i="17"/>
  <c r="J205" i="17"/>
  <c r="F205" i="17"/>
  <c r="D205" i="17"/>
  <c r="M206" i="17"/>
  <c r="K206" i="17"/>
  <c r="I206" i="17"/>
  <c r="G206" i="17"/>
  <c r="E206" i="17"/>
  <c r="L206" i="17"/>
  <c r="J206" i="17"/>
  <c r="H206" i="17"/>
  <c r="D206" i="17"/>
  <c r="N206" i="17"/>
  <c r="F206" i="17"/>
  <c r="Q26" i="17" l="1"/>
  <c r="R26" i="17"/>
  <c r="S26" i="17"/>
  <c r="G212" i="17"/>
  <c r="G244" i="17"/>
  <c r="G245" i="17"/>
  <c r="G243" i="17"/>
  <c r="N240" i="17"/>
  <c r="L240" i="17"/>
  <c r="J240" i="17"/>
  <c r="H240" i="17"/>
  <c r="D240" i="17"/>
  <c r="M240" i="17"/>
  <c r="K240" i="17"/>
  <c r="I240" i="17"/>
  <c r="G240" i="17"/>
  <c r="E240" i="17"/>
  <c r="F240" i="17"/>
  <c r="M238" i="17"/>
  <c r="K238" i="17"/>
  <c r="I238" i="17"/>
  <c r="G238" i="17"/>
  <c r="E238" i="17"/>
  <c r="N238" i="17"/>
  <c r="L238" i="17"/>
  <c r="J238" i="17"/>
  <c r="H238" i="17"/>
  <c r="F238" i="17"/>
  <c r="D238" i="17"/>
  <c r="M237" i="17"/>
  <c r="K237" i="17"/>
  <c r="I237" i="17"/>
  <c r="G237" i="17"/>
  <c r="E237" i="17"/>
  <c r="N237" i="17"/>
  <c r="L237" i="17"/>
  <c r="J237" i="17"/>
  <c r="H237" i="17"/>
  <c r="F237" i="17"/>
  <c r="D237" i="17"/>
  <c r="N234" i="17"/>
  <c r="L234" i="17"/>
  <c r="J234" i="17"/>
  <c r="H234" i="17"/>
  <c r="D234" i="17"/>
  <c r="M234" i="17"/>
  <c r="K234" i="17"/>
  <c r="I234" i="17"/>
  <c r="G234" i="17"/>
  <c r="E234" i="17"/>
  <c r="F234" i="17"/>
  <c r="M233" i="17"/>
  <c r="K233" i="17"/>
  <c r="I233" i="17"/>
  <c r="G233" i="17"/>
  <c r="E233" i="17"/>
  <c r="N233" i="17"/>
  <c r="L233" i="17"/>
  <c r="J233" i="17"/>
  <c r="H233" i="17"/>
  <c r="F233" i="17"/>
  <c r="D233" i="17"/>
  <c r="N230" i="17"/>
  <c r="L230" i="17"/>
  <c r="J230" i="17"/>
  <c r="H230" i="17"/>
  <c r="D230" i="17"/>
  <c r="M230" i="17"/>
  <c r="K230" i="17"/>
  <c r="I230" i="17"/>
  <c r="G230" i="17"/>
  <c r="E230" i="17"/>
  <c r="F230" i="17"/>
  <c r="N229" i="17"/>
  <c r="L229" i="17"/>
  <c r="H229" i="17"/>
  <c r="M229" i="17"/>
  <c r="K229" i="17"/>
  <c r="I229" i="17"/>
  <c r="G229" i="17"/>
  <c r="E229" i="17"/>
  <c r="J229" i="17"/>
  <c r="F229" i="17"/>
  <c r="D229" i="17"/>
  <c r="N226" i="17"/>
  <c r="L226" i="17"/>
  <c r="J226" i="17"/>
  <c r="H226" i="17"/>
  <c r="F226" i="17"/>
  <c r="D226" i="17"/>
  <c r="M226" i="17"/>
  <c r="K226" i="17"/>
  <c r="I226" i="17"/>
  <c r="G226" i="17"/>
  <c r="E226" i="17"/>
  <c r="M224" i="17"/>
  <c r="K224" i="17"/>
  <c r="I224" i="17"/>
  <c r="G224" i="17"/>
  <c r="E224" i="17"/>
  <c r="N224" i="17"/>
  <c r="L224" i="17"/>
  <c r="J224" i="17"/>
  <c r="H224" i="17"/>
  <c r="F224" i="17"/>
  <c r="D224" i="17"/>
  <c r="N222" i="17"/>
  <c r="L222" i="17"/>
  <c r="J222" i="17"/>
  <c r="H222" i="17"/>
  <c r="F222" i="17"/>
  <c r="D222" i="17"/>
  <c r="M222" i="17"/>
  <c r="K222" i="17"/>
  <c r="I222" i="17"/>
  <c r="G222" i="17"/>
  <c r="E222" i="17"/>
  <c r="H209" i="17" l="1"/>
  <c r="H212" i="17"/>
  <c r="H211" i="17"/>
  <c r="H210" i="17"/>
  <c r="Q27" i="17"/>
  <c r="R27" i="17"/>
  <c r="S27" i="17"/>
  <c r="R13" i="17"/>
  <c r="G246" i="17"/>
  <c r="F58" i="17"/>
  <c r="F249" i="17"/>
  <c r="E62" i="1"/>
  <c r="E179" i="1"/>
  <c r="G185" i="1"/>
  <c r="C71" i="1"/>
  <c r="E193" i="1"/>
  <c r="G192" i="1"/>
  <c r="E60" i="1"/>
  <c r="G64" i="1"/>
  <c r="C194" i="1"/>
  <c r="C192" i="1"/>
  <c r="C62" i="1"/>
  <c r="E50" i="1"/>
  <c r="C188" i="1"/>
  <c r="C52" i="1"/>
  <c r="E181" i="1"/>
  <c r="G71" i="1"/>
  <c r="C68" i="1"/>
  <c r="G194" i="1"/>
  <c r="C50" i="1"/>
  <c r="E64" i="1"/>
  <c r="C179" i="1"/>
  <c r="E55" i="1"/>
  <c r="E192" i="1"/>
  <c r="E184" i="1"/>
  <c r="G191" i="1"/>
  <c r="C64" i="1"/>
  <c r="C57" i="1"/>
  <c r="E59" i="1"/>
  <c r="E68" i="1"/>
  <c r="E191" i="1"/>
  <c r="C191" i="1"/>
  <c r="G59" i="1"/>
  <c r="C58" i="1"/>
  <c r="G62" i="1"/>
  <c r="E57" i="1"/>
  <c r="G181" i="1"/>
  <c r="E71" i="1"/>
  <c r="E187" i="1"/>
  <c r="C185" i="1"/>
  <c r="G193" i="1"/>
  <c r="G68" i="1"/>
  <c r="C66" i="1"/>
  <c r="G187" i="1"/>
  <c r="G188" i="1"/>
  <c r="C181" i="1"/>
  <c r="E63" i="1"/>
  <c r="G60" i="1"/>
  <c r="E185" i="1"/>
  <c r="G179" i="1"/>
  <c r="E52" i="1"/>
  <c r="C187" i="1"/>
  <c r="C63" i="1"/>
  <c r="C184" i="1"/>
  <c r="G63" i="1"/>
  <c r="E188" i="1"/>
  <c r="G184" i="1"/>
  <c r="C60" i="1"/>
  <c r="G66" i="1"/>
  <c r="C55" i="1"/>
  <c r="C193" i="1"/>
  <c r="E66" i="1"/>
  <c r="E194" i="1"/>
  <c r="C59" i="1"/>
  <c r="E58" i="1"/>
  <c r="H243" i="17" l="1"/>
  <c r="H246" i="17"/>
  <c r="C272" i="17"/>
  <c r="C269" i="17"/>
  <c r="C270" i="17"/>
  <c r="C271" i="17"/>
  <c r="C266" i="17"/>
  <c r="C263" i="17"/>
  <c r="C265" i="17"/>
  <c r="C262" i="17"/>
  <c r="C259" i="17"/>
  <c r="C257" i="17"/>
  <c r="C84" i="17"/>
  <c r="C82" i="17"/>
  <c r="C87" i="17"/>
  <c r="C80" i="17"/>
  <c r="C79" i="17"/>
  <c r="C78" i="17"/>
  <c r="C76" i="17"/>
  <c r="C75" i="17"/>
  <c r="C74" i="17"/>
  <c r="C73" i="17"/>
  <c r="C71" i="17"/>
  <c r="C68" i="17"/>
  <c r="C66" i="17"/>
  <c r="H245" i="17"/>
  <c r="H244" i="17"/>
  <c r="R14" i="17"/>
  <c r="S37" i="17"/>
  <c r="Q37" i="17"/>
  <c r="S13" i="17"/>
  <c r="R37" i="17"/>
  <c r="R38" i="17" l="1"/>
  <c r="S14" i="17"/>
  <c r="S38" i="17"/>
  <c r="Q38" i="17"/>
  <c r="M87" i="17"/>
  <c r="K87" i="17"/>
  <c r="I87" i="17"/>
  <c r="G87" i="17"/>
  <c r="E87" i="17"/>
  <c r="N87" i="17"/>
  <c r="L87" i="17"/>
  <c r="J87" i="17"/>
  <c r="H87" i="17"/>
  <c r="F87" i="17"/>
  <c r="D87" i="17"/>
  <c r="M82" i="17"/>
  <c r="I82" i="17"/>
  <c r="E82" i="17"/>
  <c r="N82" i="17"/>
  <c r="L82" i="17"/>
  <c r="J82" i="17"/>
  <c r="H82" i="17"/>
  <c r="F82" i="17"/>
  <c r="D82" i="17"/>
  <c r="K82" i="17"/>
  <c r="G82" i="17"/>
  <c r="N84" i="17"/>
  <c r="L84" i="17"/>
  <c r="J84" i="17"/>
  <c r="H84" i="17"/>
  <c r="F84" i="17"/>
  <c r="D84" i="17"/>
  <c r="M84" i="17"/>
  <c r="K84" i="17"/>
  <c r="I84" i="17"/>
  <c r="G84" i="17"/>
  <c r="E84" i="17"/>
  <c r="N80" i="17"/>
  <c r="L80" i="17"/>
  <c r="J80" i="17"/>
  <c r="H80" i="17"/>
  <c r="F80" i="17"/>
  <c r="D80" i="17"/>
  <c r="E80" i="17"/>
  <c r="M80" i="17"/>
  <c r="K80" i="17"/>
  <c r="I80" i="17"/>
  <c r="G80" i="17"/>
  <c r="M79" i="17"/>
  <c r="K79" i="17"/>
  <c r="I79" i="17"/>
  <c r="G79" i="17"/>
  <c r="E79" i="17"/>
  <c r="L79" i="17"/>
  <c r="J79" i="17"/>
  <c r="H79" i="17"/>
  <c r="D79" i="17"/>
  <c r="N79" i="17"/>
  <c r="F79" i="17"/>
  <c r="N78" i="17"/>
  <c r="L78" i="17"/>
  <c r="J78" i="17"/>
  <c r="H78" i="17"/>
  <c r="F78" i="17"/>
  <c r="D78" i="17"/>
  <c r="K78" i="17"/>
  <c r="I78" i="17"/>
  <c r="E78" i="17"/>
  <c r="M78" i="17"/>
  <c r="G78" i="17"/>
  <c r="N75" i="17"/>
  <c r="L75" i="17"/>
  <c r="J75" i="17"/>
  <c r="H75" i="17"/>
  <c r="F75" i="17"/>
  <c r="D75" i="17"/>
  <c r="M75" i="17"/>
  <c r="K75" i="17"/>
  <c r="I75" i="17"/>
  <c r="G75" i="17"/>
  <c r="E75" i="17"/>
  <c r="M76" i="17"/>
  <c r="K76" i="17"/>
  <c r="I76" i="17"/>
  <c r="G76" i="17"/>
  <c r="E76" i="17"/>
  <c r="N76" i="17"/>
  <c r="L76" i="17"/>
  <c r="J76" i="17"/>
  <c r="H76" i="17"/>
  <c r="F76" i="17"/>
  <c r="D76" i="17"/>
  <c r="N74" i="17"/>
  <c r="L74" i="17"/>
  <c r="J74" i="17"/>
  <c r="H74" i="17"/>
  <c r="F74" i="17"/>
  <c r="D74" i="17"/>
  <c r="M74" i="17"/>
  <c r="K74" i="17"/>
  <c r="I74" i="17"/>
  <c r="G74" i="17"/>
  <c r="E74" i="17"/>
  <c r="M73" i="17"/>
  <c r="K73" i="17"/>
  <c r="I73" i="17"/>
  <c r="G73" i="17"/>
  <c r="E73" i="17"/>
  <c r="N73" i="17"/>
  <c r="L73" i="17"/>
  <c r="J73" i="17"/>
  <c r="H73" i="17"/>
  <c r="F73" i="17"/>
  <c r="D73" i="17"/>
  <c r="N71" i="17"/>
  <c r="L71" i="17"/>
  <c r="J71" i="17"/>
  <c r="H71" i="17"/>
  <c r="F71" i="17"/>
  <c r="D71" i="17"/>
  <c r="M71" i="17"/>
  <c r="K71" i="17"/>
  <c r="I71" i="17"/>
  <c r="G71" i="17"/>
  <c r="E71" i="17"/>
  <c r="M68" i="17"/>
  <c r="K68" i="17"/>
  <c r="I68" i="17"/>
  <c r="G68" i="17"/>
  <c r="E68" i="17"/>
  <c r="N68" i="17"/>
  <c r="L68" i="17"/>
  <c r="J68" i="17"/>
  <c r="H68" i="17"/>
  <c r="F68" i="17"/>
  <c r="D68" i="17"/>
  <c r="M66" i="17"/>
  <c r="K66" i="17"/>
  <c r="I66" i="17"/>
  <c r="G66" i="17"/>
  <c r="E66" i="17"/>
  <c r="N66" i="17"/>
  <c r="L66" i="17"/>
  <c r="J66" i="17"/>
  <c r="H66" i="17"/>
  <c r="F66" i="17"/>
  <c r="D66" i="17"/>
  <c r="G90" i="17"/>
  <c r="G91" i="17"/>
  <c r="G92" i="17"/>
  <c r="G276" i="17"/>
  <c r="G277" i="17"/>
  <c r="G275" i="17"/>
  <c r="M271" i="17"/>
  <c r="I271" i="17"/>
  <c r="E271" i="17"/>
  <c r="L271" i="17"/>
  <c r="H271" i="17"/>
  <c r="D271" i="17"/>
  <c r="G271" i="17"/>
  <c r="J271" i="17"/>
  <c r="K271" i="17"/>
  <c r="N271" i="17"/>
  <c r="F271" i="17"/>
  <c r="E272" i="17"/>
  <c r="L272" i="17"/>
  <c r="H272" i="17"/>
  <c r="D272" i="17"/>
  <c r="I272" i="17"/>
  <c r="N272" i="17"/>
  <c r="F272" i="17"/>
  <c r="G272" i="17"/>
  <c r="K272" i="17"/>
  <c r="J272" i="17"/>
  <c r="M272" i="17"/>
  <c r="L259" i="17"/>
  <c r="H259" i="17"/>
  <c r="D259" i="17"/>
  <c r="K259" i="17"/>
  <c r="G259" i="17"/>
  <c r="J259" i="17"/>
  <c r="M259" i="17"/>
  <c r="E259" i="17"/>
  <c r="N259" i="17"/>
  <c r="F259" i="17"/>
  <c r="I259" i="17"/>
  <c r="M263" i="17"/>
  <c r="I263" i="17"/>
  <c r="E263" i="17"/>
  <c r="L263" i="17"/>
  <c r="H263" i="17"/>
  <c r="D263" i="17"/>
  <c r="G263" i="17"/>
  <c r="J263" i="17"/>
  <c r="K263" i="17"/>
  <c r="N263" i="17"/>
  <c r="F263" i="17"/>
  <c r="M262" i="17"/>
  <c r="I262" i="17"/>
  <c r="E262" i="17"/>
  <c r="N262" i="17"/>
  <c r="J262" i="17"/>
  <c r="F262" i="17"/>
  <c r="K262" i="17"/>
  <c r="D262" i="17"/>
  <c r="H262" i="17"/>
  <c r="G262" i="17"/>
  <c r="L262" i="17"/>
  <c r="L266" i="17"/>
  <c r="H266" i="17"/>
  <c r="D266" i="17"/>
  <c r="K266" i="17"/>
  <c r="G266" i="17"/>
  <c r="J266" i="17"/>
  <c r="M266" i="17"/>
  <c r="E266" i="17"/>
  <c r="N266" i="17"/>
  <c r="F266" i="17"/>
  <c r="I266" i="17"/>
  <c r="M257" i="17"/>
  <c r="E257" i="17"/>
  <c r="L257" i="17"/>
  <c r="H257" i="17"/>
  <c r="D257" i="17"/>
  <c r="G257" i="17"/>
  <c r="N257" i="17"/>
  <c r="F257" i="17"/>
  <c r="K257" i="17"/>
  <c r="J257" i="17"/>
  <c r="I257" i="17"/>
  <c r="M269" i="17"/>
  <c r="I269" i="17"/>
  <c r="E269" i="17"/>
  <c r="L269" i="17"/>
  <c r="H269" i="17"/>
  <c r="D269" i="17"/>
  <c r="K269" i="17"/>
  <c r="N269" i="17"/>
  <c r="F269" i="17"/>
  <c r="G269" i="17"/>
  <c r="J269" i="17"/>
  <c r="L270" i="17"/>
  <c r="H270" i="17"/>
  <c r="D270" i="17"/>
  <c r="K270" i="17"/>
  <c r="G270" i="17"/>
  <c r="N270" i="17"/>
  <c r="F270" i="17"/>
  <c r="I270" i="17"/>
  <c r="J270" i="17"/>
  <c r="M270" i="17"/>
  <c r="E270" i="17"/>
  <c r="L265" i="17"/>
  <c r="H265" i="17"/>
  <c r="D265" i="17"/>
  <c r="K265" i="17"/>
  <c r="G265" i="17"/>
  <c r="N265" i="17"/>
  <c r="F265" i="17"/>
  <c r="I265" i="17"/>
  <c r="J265" i="17"/>
  <c r="M265" i="17"/>
  <c r="E265" i="17"/>
  <c r="S28" i="17" l="1"/>
  <c r="Q28" i="17"/>
  <c r="R28" i="17"/>
  <c r="R23" i="17"/>
  <c r="S23" i="17"/>
  <c r="Q23" i="17"/>
  <c r="G93" i="17"/>
  <c r="H93" i="17" s="1"/>
  <c r="G278" i="17"/>
  <c r="H275" i="17" l="1"/>
  <c r="H278" i="17"/>
  <c r="H91" i="17"/>
  <c r="S29" i="17"/>
  <c r="Q29" i="17"/>
  <c r="R29" i="17"/>
  <c r="H277" i="17"/>
  <c r="H276" i="17"/>
  <c r="H90" i="17"/>
  <c r="H92" i="17"/>
  <c r="R15" i="17"/>
  <c r="R10" i="17"/>
  <c r="R16" i="17" l="1"/>
  <c r="S16" i="17" s="1"/>
  <c r="S15" i="17"/>
  <c r="Q39" i="17"/>
  <c r="R39" i="17"/>
  <c r="S39" i="17"/>
  <c r="Q34" i="17"/>
  <c r="R34" i="17"/>
  <c r="S10" i="17"/>
  <c r="S34" i="17"/>
  <c r="Q40" i="17" l="1"/>
  <c r="R40" i="17"/>
  <c r="S40" i="17"/>
</calcChain>
</file>

<file path=xl/sharedStrings.xml><?xml version="1.0" encoding="utf-8"?>
<sst xmlns="http://schemas.openxmlformats.org/spreadsheetml/2006/main" count="2589" uniqueCount="855">
  <si>
    <t>Clinical Governance Standard</t>
  </si>
  <si>
    <t>No.</t>
  </si>
  <si>
    <t>Actions</t>
  </si>
  <si>
    <t>Link to evidence</t>
  </si>
  <si>
    <t>How do you rate your performance?</t>
  </si>
  <si>
    <t>Action plan or comments</t>
  </si>
  <si>
    <t>Responsible person or area</t>
  </si>
  <si>
    <t>Due date</t>
  </si>
  <si>
    <t>Priority</t>
  </si>
  <si>
    <t>Governance, leadership and culture</t>
  </si>
  <si>
    <t>Clinical leadership</t>
  </si>
  <si>
    <t>Patient safety and quality systems</t>
  </si>
  <si>
    <t>Policies and procedures</t>
  </si>
  <si>
    <t xml:space="preserve">Measurement and quality improvement </t>
  </si>
  <si>
    <t>Risk management</t>
  </si>
  <si>
    <t>Click here to navigate to the list of evidence for Action 1.10</t>
  </si>
  <si>
    <t>Incident management systems and open disclosure</t>
  </si>
  <si>
    <t>Click here to navigate to the list of evidence for Action 1.11</t>
  </si>
  <si>
    <t>Click here to navigate to the list of evidence for Action 1.12</t>
  </si>
  <si>
    <t xml:space="preserve">Feedback and complaints management </t>
  </si>
  <si>
    <t>Click here to navigate to the list of evidence for Action 1.13</t>
  </si>
  <si>
    <t>Click here to navigate to the list of evidence for Action 1.14</t>
  </si>
  <si>
    <t>Click here to navigate to the list of evidence for Action 1.15</t>
  </si>
  <si>
    <t xml:space="preserve">Healthcare records </t>
  </si>
  <si>
    <t>Click here to navigate to the list of evidence for Action 1.16</t>
  </si>
  <si>
    <t>Click here to navigate to the list of evidence for Action 1.17</t>
  </si>
  <si>
    <t>Click here to navigate to the list of evidence for Action 1.18</t>
  </si>
  <si>
    <t>Clinical performance and effectiveness</t>
  </si>
  <si>
    <t xml:space="preserve">Safety and quality training </t>
  </si>
  <si>
    <t>Click here to navigate to the list of evidence for Action 1.19</t>
  </si>
  <si>
    <t>Click here to navigate to the list of evidence for Action 1.20</t>
  </si>
  <si>
    <t>Click here to navigate to the list of evidence for Action 1.21</t>
  </si>
  <si>
    <t>Click here to navigate to the list of evidence for Action 1.22</t>
  </si>
  <si>
    <t>Credentialing and scope of clinical practice</t>
  </si>
  <si>
    <t>Click here to navigate to the list of evidence for Action 1.23</t>
  </si>
  <si>
    <t>Click here to navigate to the list of evidence for Action 1.24</t>
  </si>
  <si>
    <t>Safety and quality roles and responsibilities</t>
  </si>
  <si>
    <t>Click here to navigate to the list of evidence for Action 1.25</t>
  </si>
  <si>
    <t>Click here to navigate to the list of evidence for Action 1.26</t>
  </si>
  <si>
    <t>Evidence-based care</t>
  </si>
  <si>
    <t>Variation in clinical practice and health outcomes</t>
  </si>
  <si>
    <t>Safe environment for the delivery of care</t>
  </si>
  <si>
    <t xml:space="preserve">Safe environment </t>
  </si>
  <si>
    <t>Partnering with Consumers Standard</t>
  </si>
  <si>
    <t>Clinical governance and quality improvement systems to support partnering with consumers</t>
  </si>
  <si>
    <t>Integrating clinical governance</t>
  </si>
  <si>
    <t>Applying quality improvement systems</t>
  </si>
  <si>
    <t>Partnering with patients in their own care</t>
  </si>
  <si>
    <t>Healthcare rights and informed consent</t>
  </si>
  <si>
    <t>Health literacy</t>
  </si>
  <si>
    <t>Click here to navigate to the list of evidence for Action 2.10</t>
  </si>
  <si>
    <t>Click here to navigate to the list of evidence for Action 2.11</t>
  </si>
  <si>
    <t>Click here to navigate to the list of evidence for Action 2.12</t>
  </si>
  <si>
    <t>Click here to navigate to the list of evidence for Action 2.13</t>
  </si>
  <si>
    <t>Preventing and Controlling Healthcare-Associated Infection Standard</t>
  </si>
  <si>
    <t xml:space="preserve">Integrating clinical governance </t>
  </si>
  <si>
    <t xml:space="preserve">Applying quality improvement systems </t>
  </si>
  <si>
    <t>Partnering with consumers</t>
  </si>
  <si>
    <t>Surveillance</t>
  </si>
  <si>
    <t>Infection prevention and control systems</t>
  </si>
  <si>
    <t>Standard and transmission-based precautions</t>
  </si>
  <si>
    <t>Hand hygiene</t>
  </si>
  <si>
    <t>Aseptic technique</t>
  </si>
  <si>
    <t>Invasive medical devices</t>
  </si>
  <si>
    <t>Click here to navigate to the list of evidence for Action 3.10</t>
  </si>
  <si>
    <t>Click here to navigate to the list of evidence for Action 3.11</t>
  </si>
  <si>
    <t>Click here to navigate to the list of evidence for Action 3.12</t>
  </si>
  <si>
    <t>Click here to navigate to the list of evidence for Action 3.13</t>
  </si>
  <si>
    <t>Click here to navigate to the list of evidence for Action 3.14</t>
  </si>
  <si>
    <t>Antimicrobial stewardship</t>
  </si>
  <si>
    <t xml:space="preserve">Antimicrobial stewardship </t>
  </si>
  <si>
    <t>Click here to navigate to the list of evidence for Action 3.15</t>
  </si>
  <si>
    <t>Click here to navigate to the list of evidence for Action 3.16</t>
  </si>
  <si>
    <t>Medication Safety Standard</t>
  </si>
  <si>
    <t>Clinical governance and quality improvement to support medication management</t>
  </si>
  <si>
    <t>Medicines scope of clinical practice</t>
  </si>
  <si>
    <t>Documentation of patient information</t>
  </si>
  <si>
    <t>Medication reconciliation</t>
  </si>
  <si>
    <t>Continuity of medication management</t>
  </si>
  <si>
    <t>Click here to navigate to the list of evidence for Action 4.10</t>
  </si>
  <si>
    <t>Information for patients</t>
  </si>
  <si>
    <t>Click here to navigate to the list of evidence for Action 4.11</t>
  </si>
  <si>
    <t>Click here to navigate to the list of evidence for Action 4.12</t>
  </si>
  <si>
    <t>Medication management processes</t>
  </si>
  <si>
    <t>Information and decision support tools for medicines</t>
  </si>
  <si>
    <t>Safe and secure storage and distribution of medicines</t>
  </si>
  <si>
    <t>High-risk medicines</t>
  </si>
  <si>
    <t>Comprehensive Care Standard</t>
  </si>
  <si>
    <t>Clinical governance and quality improvement to support comprehensive care</t>
  </si>
  <si>
    <t>Designing systems to deliver comprehensive care</t>
  </si>
  <si>
    <t>Collaboration and teamwork</t>
  </si>
  <si>
    <t>Developing the comprehensive care plan</t>
  </si>
  <si>
    <t>Click here to navigate to the list of evidence for Action 5.10</t>
  </si>
  <si>
    <t>Clinical assessment</t>
  </si>
  <si>
    <t>Click here to navigate to the list of evidence for Action 5.11</t>
  </si>
  <si>
    <t>Click here to navigate to the list of evidence for Action 5.12</t>
  </si>
  <si>
    <t>Communicating for Safety Standard</t>
  </si>
  <si>
    <t>Clinical governance and quality improvement to support effective communication</t>
  </si>
  <si>
    <t>Organisational processes to support effective communication</t>
  </si>
  <si>
    <t>Correct identification and procedure matching</t>
  </si>
  <si>
    <t>Communication at clinical handover</t>
  </si>
  <si>
    <t>Clinical handover</t>
  </si>
  <si>
    <t>Communication of critical information</t>
  </si>
  <si>
    <t>Communicating critical information</t>
  </si>
  <si>
    <t>Click here to navigate to the list of evidence for Action 6.10</t>
  </si>
  <si>
    <t>Documentation of information</t>
  </si>
  <si>
    <t>Click here to navigate to the list of evidence for Action 7.10</t>
  </si>
  <si>
    <t>Recognising and Responding to Acute Deterioration Standard</t>
  </si>
  <si>
    <t>Clinical governance and quality improvement to support recognition and response systems</t>
  </si>
  <si>
    <t>Clinicians use the safety and quality systems from the Clinical Governance Standard when:
a. Implementing policies and procedures for recognising and responding to acute deterioration
b. Managing risks associated with recognising and responding to acute deterioration
c. Identifying training requirements for recognising and responding to acute deterioration</t>
  </si>
  <si>
    <t>Detecting and recognising acute deterioration, and escalating care</t>
  </si>
  <si>
    <t>Recognising acute deterioration</t>
  </si>
  <si>
    <t>Escalating care</t>
  </si>
  <si>
    <t>Responding to acute deterioration</t>
  </si>
  <si>
    <t>Met</t>
  </si>
  <si>
    <t>Not met</t>
  </si>
  <si>
    <t>Not applicable</t>
  </si>
  <si>
    <t>High</t>
  </si>
  <si>
    <t>Medium</t>
  </si>
  <si>
    <t>Low</t>
  </si>
  <si>
    <t>Action</t>
  </si>
  <si>
    <t>% complete</t>
  </si>
  <si>
    <t>No. of actions</t>
  </si>
  <si>
    <t>Actions updated</t>
  </si>
  <si>
    <t>%</t>
  </si>
  <si>
    <t/>
  </si>
  <si>
    <t>Total</t>
  </si>
  <si>
    <t>Summary based on the number of actions updated:</t>
  </si>
  <si>
    <t># met</t>
  </si>
  <si>
    <t># not met</t>
  </si>
  <si>
    <t># n/a</t>
  </si>
  <si>
    <t>% met</t>
  </si>
  <si>
    <t>% not met</t>
  </si>
  <si>
    <t>% n/a</t>
  </si>
  <si>
    <t>No. of actions met</t>
  </si>
  <si>
    <t>No. of actions not met</t>
  </si>
  <si>
    <t>No. of not applicable actions</t>
  </si>
  <si>
    <t>Total no. of actions</t>
  </si>
  <si>
    <t>Worksheet</t>
  </si>
  <si>
    <t>Action Value</t>
  </si>
  <si>
    <t>Rating</t>
  </si>
  <si>
    <t>Rating value</t>
  </si>
  <si>
    <t>Percent</t>
  </si>
  <si>
    <t>Percent value</t>
  </si>
  <si>
    <t>Clinical governance standard</t>
  </si>
  <si>
    <t>Governance</t>
  </si>
  <si>
    <t>A1.01</t>
  </si>
  <si>
    <t>R1.01</t>
  </si>
  <si>
    <t>P1.01</t>
  </si>
  <si>
    <t>A1.02</t>
  </si>
  <si>
    <t>R1.02</t>
  </si>
  <si>
    <t>P1.02</t>
  </si>
  <si>
    <t>A1.03</t>
  </si>
  <si>
    <t>R1.03</t>
  </si>
  <si>
    <t>P1.03</t>
  </si>
  <si>
    <t>A1.04</t>
  </si>
  <si>
    <t>R1.04</t>
  </si>
  <si>
    <t>P1.04</t>
  </si>
  <si>
    <t>A1.05</t>
  </si>
  <si>
    <t>R1.05</t>
  </si>
  <si>
    <t>P1.05</t>
  </si>
  <si>
    <t>A1.06</t>
  </si>
  <si>
    <t>R1.06</t>
  </si>
  <si>
    <t>P1.06</t>
  </si>
  <si>
    <t>A1.07</t>
  </si>
  <si>
    <t>R1.07</t>
  </si>
  <si>
    <t>P1.07</t>
  </si>
  <si>
    <t>A1.08</t>
  </si>
  <si>
    <t>R1.08</t>
  </si>
  <si>
    <t>P1.08</t>
  </si>
  <si>
    <t>A1.09</t>
  </si>
  <si>
    <t>R1.09</t>
  </si>
  <si>
    <t>P1.09</t>
  </si>
  <si>
    <t>A1.10</t>
  </si>
  <si>
    <t>R1.10</t>
  </si>
  <si>
    <t>P1.10</t>
  </si>
  <si>
    <t>A1.11</t>
  </si>
  <si>
    <t>R1.11</t>
  </si>
  <si>
    <t>P1.11</t>
  </si>
  <si>
    <t>A1.12</t>
  </si>
  <si>
    <t>R1.12</t>
  </si>
  <si>
    <t>P1.12</t>
  </si>
  <si>
    <t>A1.13</t>
  </si>
  <si>
    <t>R1.13</t>
  </si>
  <si>
    <t>P1.13</t>
  </si>
  <si>
    <t>A1.14</t>
  </si>
  <si>
    <t>R1.14</t>
  </si>
  <si>
    <t>P1.14</t>
  </si>
  <si>
    <t>A1.15</t>
  </si>
  <si>
    <t>R1.15</t>
  </si>
  <si>
    <t>P1.15</t>
  </si>
  <si>
    <t>A1.16</t>
  </si>
  <si>
    <t>R1.16</t>
  </si>
  <si>
    <t>P1.16</t>
  </si>
  <si>
    <t>A1.17</t>
  </si>
  <si>
    <t>R1.17</t>
  </si>
  <si>
    <t>P1.17</t>
  </si>
  <si>
    <t>A1.18</t>
  </si>
  <si>
    <t>R1.18</t>
  </si>
  <si>
    <t>P1.18</t>
  </si>
  <si>
    <t>A1.19</t>
  </si>
  <si>
    <t>R1.19</t>
  </si>
  <si>
    <t>P1.19</t>
  </si>
  <si>
    <t>A1.20</t>
  </si>
  <si>
    <t>R1.20</t>
  </si>
  <si>
    <t>P1.20</t>
  </si>
  <si>
    <t>A1.21</t>
  </si>
  <si>
    <t>R1.21</t>
  </si>
  <si>
    <t>P1.21</t>
  </si>
  <si>
    <t>A1.22</t>
  </si>
  <si>
    <t>R1.22</t>
  </si>
  <si>
    <t>P1.22</t>
  </si>
  <si>
    <t>A1.23</t>
  </si>
  <si>
    <t>R1.23</t>
  </si>
  <si>
    <t>P1.23</t>
  </si>
  <si>
    <t>A1.24</t>
  </si>
  <si>
    <t>R1.24</t>
  </si>
  <si>
    <t>P1.24</t>
  </si>
  <si>
    <t>A1.25</t>
  </si>
  <si>
    <t>R1.25</t>
  </si>
  <si>
    <t>P1.25</t>
  </si>
  <si>
    <t>A1.26</t>
  </si>
  <si>
    <t>R1.26</t>
  </si>
  <si>
    <t>P1.26</t>
  </si>
  <si>
    <t>Partnering with consumers standard</t>
  </si>
  <si>
    <t>Partnering</t>
  </si>
  <si>
    <t>A2.01</t>
  </si>
  <si>
    <t>R2.01</t>
  </si>
  <si>
    <t>P2.01</t>
  </si>
  <si>
    <t>A2.02</t>
  </si>
  <si>
    <t>R2.02</t>
  </si>
  <si>
    <t>P2.02</t>
  </si>
  <si>
    <t>A2.03</t>
  </si>
  <si>
    <t>R2.03</t>
  </si>
  <si>
    <t>P2.03</t>
  </si>
  <si>
    <t>A2.04</t>
  </si>
  <si>
    <t>R2.04</t>
  </si>
  <si>
    <t>P2.04</t>
  </si>
  <si>
    <t>A2.05</t>
  </si>
  <si>
    <t>R2.05</t>
  </si>
  <si>
    <t>P2.05</t>
  </si>
  <si>
    <t>A2.06</t>
  </si>
  <si>
    <t>R2.06</t>
  </si>
  <si>
    <t>P2.06</t>
  </si>
  <si>
    <t>A2.07</t>
  </si>
  <si>
    <t>R2.07</t>
  </si>
  <si>
    <t>P2.07</t>
  </si>
  <si>
    <t>A2.08</t>
  </si>
  <si>
    <t>R2.08</t>
  </si>
  <si>
    <t>P2.08</t>
  </si>
  <si>
    <t>A2.09</t>
  </si>
  <si>
    <t>R2.09</t>
  </si>
  <si>
    <t>P2.09</t>
  </si>
  <si>
    <t>A2.10</t>
  </si>
  <si>
    <t>R2.10</t>
  </si>
  <si>
    <t>P2.10</t>
  </si>
  <si>
    <t>A2.11</t>
  </si>
  <si>
    <t>R2.11</t>
  </si>
  <si>
    <t>P2.11</t>
  </si>
  <si>
    <t>A2.12</t>
  </si>
  <si>
    <t>R2.12</t>
  </si>
  <si>
    <t>P2.12</t>
  </si>
  <si>
    <t>A2.13</t>
  </si>
  <si>
    <t>R2.13</t>
  </si>
  <si>
    <t>P2.13</t>
  </si>
  <si>
    <t>A3.01</t>
  </si>
  <si>
    <t>R3.01</t>
  </si>
  <si>
    <t>P3.01</t>
  </si>
  <si>
    <t>A3.02</t>
  </si>
  <si>
    <t>R3.02</t>
  </si>
  <si>
    <t>P3.02</t>
  </si>
  <si>
    <t>A3.03</t>
  </si>
  <si>
    <t>R3.03</t>
  </si>
  <si>
    <t>P3.03</t>
  </si>
  <si>
    <t>A3.04</t>
  </si>
  <si>
    <t>R3.04</t>
  </si>
  <si>
    <t>P3.04</t>
  </si>
  <si>
    <t>A3.05</t>
  </si>
  <si>
    <t>R3.05</t>
  </si>
  <si>
    <t>P3.05</t>
  </si>
  <si>
    <t>A3.06</t>
  </si>
  <si>
    <t>R3.06</t>
  </si>
  <si>
    <t>P3.06</t>
  </si>
  <si>
    <t>A3.07</t>
  </si>
  <si>
    <t>R3.07</t>
  </si>
  <si>
    <t>P3.07</t>
  </si>
  <si>
    <t>A3.08</t>
  </si>
  <si>
    <t>R3.08</t>
  </si>
  <si>
    <t>P3.08</t>
  </si>
  <si>
    <t>A3.09</t>
  </si>
  <si>
    <t>R3.09</t>
  </si>
  <si>
    <t>P3.09</t>
  </si>
  <si>
    <t>A3.10</t>
  </si>
  <si>
    <t>R3.10</t>
  </si>
  <si>
    <t>P3.10</t>
  </si>
  <si>
    <t>A3.11</t>
  </si>
  <si>
    <t>R3.11</t>
  </si>
  <si>
    <t>P3.11</t>
  </si>
  <si>
    <t>A3.12</t>
  </si>
  <si>
    <t>R3.12</t>
  </si>
  <si>
    <t>P3.12</t>
  </si>
  <si>
    <t>A3.13</t>
  </si>
  <si>
    <t>R3.13</t>
  </si>
  <si>
    <t>P3.13</t>
  </si>
  <si>
    <t>A3.14</t>
  </si>
  <si>
    <t>R3.14</t>
  </si>
  <si>
    <t>P3.14</t>
  </si>
  <si>
    <t>A3.15</t>
  </si>
  <si>
    <t>R3.15</t>
  </si>
  <si>
    <t>P3.15</t>
  </si>
  <si>
    <t>A3.16</t>
  </si>
  <si>
    <t>R3.16</t>
  </si>
  <si>
    <t>P3.16</t>
  </si>
  <si>
    <t>Medication safety standard</t>
  </si>
  <si>
    <t>MedSafety</t>
  </si>
  <si>
    <t>A4.01</t>
  </si>
  <si>
    <t>R4.01</t>
  </si>
  <si>
    <t>P4.01</t>
  </si>
  <si>
    <t>A4.02</t>
  </si>
  <si>
    <t>R4.02</t>
  </si>
  <si>
    <t>P4.02</t>
  </si>
  <si>
    <t>A4.03</t>
  </si>
  <si>
    <t>R4.03</t>
  </si>
  <si>
    <t>P4.03</t>
  </si>
  <si>
    <t>A4.04</t>
  </si>
  <si>
    <t>R4.04</t>
  </si>
  <si>
    <t>P4.04</t>
  </si>
  <si>
    <t>A4.05</t>
  </si>
  <si>
    <t>R4.05</t>
  </si>
  <si>
    <t>P4.05</t>
  </si>
  <si>
    <t>A4.06</t>
  </si>
  <si>
    <t>R4.06</t>
  </si>
  <si>
    <t>P4.06</t>
  </si>
  <si>
    <t>A4.07</t>
  </si>
  <si>
    <t>R4.07</t>
  </si>
  <si>
    <t>P4.07</t>
  </si>
  <si>
    <t>A4.08</t>
  </si>
  <si>
    <t>R4.08</t>
  </si>
  <si>
    <t>P4.08</t>
  </si>
  <si>
    <t>A4.09</t>
  </si>
  <si>
    <t>R4.09</t>
  </si>
  <si>
    <t>P4.09</t>
  </si>
  <si>
    <t>A4.10</t>
  </si>
  <si>
    <t>R4.10</t>
  </si>
  <si>
    <t>P4.10</t>
  </si>
  <si>
    <t>A4.11</t>
  </si>
  <si>
    <t>R4.11</t>
  </si>
  <si>
    <t>P4.11</t>
  </si>
  <si>
    <t>A4.12</t>
  </si>
  <si>
    <t>R4.12</t>
  </si>
  <si>
    <t>P4.12</t>
  </si>
  <si>
    <t>Comprehensive care standard</t>
  </si>
  <si>
    <t>CompCare</t>
  </si>
  <si>
    <t>A5.01</t>
  </si>
  <si>
    <t>R5.01</t>
  </si>
  <si>
    <t>P5.01</t>
  </si>
  <si>
    <t>A5.02</t>
  </si>
  <si>
    <t>R5.02</t>
  </si>
  <si>
    <t>P5.02</t>
  </si>
  <si>
    <t>A5.03</t>
  </si>
  <si>
    <t>R5.03</t>
  </si>
  <si>
    <t>P5.03</t>
  </si>
  <si>
    <t>A5.04</t>
  </si>
  <si>
    <t>R5.04</t>
  </si>
  <si>
    <t>P5.04</t>
  </si>
  <si>
    <t>A5.05</t>
  </si>
  <si>
    <t>R5.05</t>
  </si>
  <si>
    <t>P5.05</t>
  </si>
  <si>
    <t>A5.06</t>
  </si>
  <si>
    <t>R5.06</t>
  </si>
  <si>
    <t>P5.06</t>
  </si>
  <si>
    <t>A5.07</t>
  </si>
  <si>
    <t>R5.07</t>
  </si>
  <si>
    <t>P5.07</t>
  </si>
  <si>
    <t>A5.08</t>
  </si>
  <si>
    <t>R5.08</t>
  </si>
  <si>
    <t>P5.08</t>
  </si>
  <si>
    <t>A5.09</t>
  </si>
  <si>
    <t>R5.09</t>
  </si>
  <si>
    <t>P5.09</t>
  </si>
  <si>
    <t>A5.10</t>
  </si>
  <si>
    <t>R5.10</t>
  </si>
  <si>
    <t>P5.10</t>
  </si>
  <si>
    <t>A5.11</t>
  </si>
  <si>
    <t>R5.11</t>
  </si>
  <si>
    <t>P5.11</t>
  </si>
  <si>
    <t>A5.12</t>
  </si>
  <si>
    <t>R5.12</t>
  </si>
  <si>
    <t>P5.12</t>
  </si>
  <si>
    <t>Communicating for safety standard</t>
  </si>
  <si>
    <t>Communicating</t>
  </si>
  <si>
    <t>A6.01</t>
  </si>
  <si>
    <t>R6.01</t>
  </si>
  <si>
    <t>P6.01</t>
  </si>
  <si>
    <t>A6.02</t>
  </si>
  <si>
    <t>R6.02</t>
  </si>
  <si>
    <t>P6.02</t>
  </si>
  <si>
    <t>A6.03</t>
  </si>
  <si>
    <t>R6.03</t>
  </si>
  <si>
    <t>P6.03</t>
  </si>
  <si>
    <t>A6.04</t>
  </si>
  <si>
    <t>R6.04</t>
  </si>
  <si>
    <t>P6.04</t>
  </si>
  <si>
    <t>A6.05</t>
  </si>
  <si>
    <t>R6.05</t>
  </si>
  <si>
    <t>P6.05</t>
  </si>
  <si>
    <t>A6.06</t>
  </si>
  <si>
    <t>R6.06</t>
  </si>
  <si>
    <t>P6.06</t>
  </si>
  <si>
    <t>A6.07</t>
  </si>
  <si>
    <t>R6.07</t>
  </si>
  <si>
    <t>P6.07</t>
  </si>
  <si>
    <t>A6.08</t>
  </si>
  <si>
    <t>R6.08</t>
  </si>
  <si>
    <t>P6.08</t>
  </si>
  <si>
    <t>A6.09</t>
  </si>
  <si>
    <t>R6.09</t>
  </si>
  <si>
    <t>P6.09</t>
  </si>
  <si>
    <t>A6.10</t>
  </si>
  <si>
    <t>R6.10</t>
  </si>
  <si>
    <t>P6.10</t>
  </si>
  <si>
    <t>A7.01</t>
  </si>
  <si>
    <t>A7.02</t>
  </si>
  <si>
    <t>A7.03</t>
  </si>
  <si>
    <t>A7.04</t>
  </si>
  <si>
    <t>A7.05</t>
  </si>
  <si>
    <t>A7.06</t>
  </si>
  <si>
    <t>A7.07</t>
  </si>
  <si>
    <t>A7.08</t>
  </si>
  <si>
    <t>A7.09</t>
  </si>
  <si>
    <t>A7.10</t>
  </si>
  <si>
    <t>R8.01</t>
  </si>
  <si>
    <t>P8.01</t>
  </si>
  <si>
    <t>R8.02</t>
  </si>
  <si>
    <t>P8.02</t>
  </si>
  <si>
    <t>R8.03</t>
  </si>
  <si>
    <t>P8.03</t>
  </si>
  <si>
    <t>R8.04</t>
  </si>
  <si>
    <t>P8.04</t>
  </si>
  <si>
    <t>R8.05</t>
  </si>
  <si>
    <t>P8.05</t>
  </si>
  <si>
    <t>R8.06</t>
  </si>
  <si>
    <t>P8.06</t>
  </si>
  <si>
    <t>R8.07</t>
  </si>
  <si>
    <t>P8.07</t>
  </si>
  <si>
    <t>R8.08</t>
  </si>
  <si>
    <t>P8.08</t>
  </si>
  <si>
    <t>R8.09</t>
  </si>
  <si>
    <t>P8.09</t>
  </si>
  <si>
    <t>R8.10</t>
  </si>
  <si>
    <t>P8.10</t>
  </si>
  <si>
    <t>Evidence A</t>
  </si>
  <si>
    <t>Evidence B</t>
  </si>
  <si>
    <t>Evidence C</t>
  </si>
  <si>
    <t>Evidence D</t>
  </si>
  <si>
    <t>Evidence E</t>
  </si>
  <si>
    <t>RR</t>
  </si>
  <si>
    <t>Evidence</t>
  </si>
  <si>
    <t>Comments</t>
  </si>
  <si>
    <t>Task A</t>
  </si>
  <si>
    <t>Task B</t>
  </si>
  <si>
    <t>Task C</t>
  </si>
  <si>
    <t>Task D</t>
  </si>
  <si>
    <t>Task E</t>
  </si>
  <si>
    <t>Click here to navigate to the task list for Action 1.10</t>
  </si>
  <si>
    <t>Click here to navigate to the task list for Action 1.11</t>
  </si>
  <si>
    <t>Click here to navigate to the task list for Action 1.12</t>
  </si>
  <si>
    <t>Click here to navigate to the task list for Action 1.13</t>
  </si>
  <si>
    <t>Click here to navigate to the task list for Action 1.14</t>
  </si>
  <si>
    <t>Click here to navigate to the task list for Action 1.15</t>
  </si>
  <si>
    <t>Click here to navigate to the task list for Action 1.16</t>
  </si>
  <si>
    <t>Click here to navigate to the task list for Action 1.17</t>
  </si>
  <si>
    <t>Click here to navigate to the task list for Action 1.18</t>
  </si>
  <si>
    <t>Click here to navigate to the task list for Action 1.19</t>
  </si>
  <si>
    <t>Click here to navigate to the task list for Action 1.20</t>
  </si>
  <si>
    <t>Click here to navigate to the task list for Action 1.21</t>
  </si>
  <si>
    <t>Click here to navigate to the task list for Action 1.22</t>
  </si>
  <si>
    <t>Click here to navigate to the task list for Action 1.23</t>
  </si>
  <si>
    <t>Click here to navigate to the task list for Action 1.24</t>
  </si>
  <si>
    <t>Click here to navigate to the task list for Action 1.25</t>
  </si>
  <si>
    <t>Click here to navigate to the task list for Action 1.26</t>
  </si>
  <si>
    <t>Link to task list</t>
  </si>
  <si>
    <t>Click here to navigate to the task list for Action 2.10</t>
  </si>
  <si>
    <t>Click here to navigate to the task list for Action 2.11</t>
  </si>
  <si>
    <t>Click here to navigate to the task list for Action 2.12</t>
  </si>
  <si>
    <t>Click here to navigate to the task list for Action 2.13</t>
  </si>
  <si>
    <t>Click here to navigate to the task list for Action 3.10</t>
  </si>
  <si>
    <t>Click here to navigate to the task list for Action 3.11</t>
  </si>
  <si>
    <t>Click here to navigate to the task list for Action 3.12</t>
  </si>
  <si>
    <t>Click here to navigate to the task list for Action 3.13</t>
  </si>
  <si>
    <t>Click here to navigate to the task list for Action 3.14</t>
  </si>
  <si>
    <t>Click here to navigate to the task list for Action 3.15</t>
  </si>
  <si>
    <t>Click here to navigate to the task list for Action 3.16</t>
  </si>
  <si>
    <t>Click here to navigate to the task list for Action 4.10</t>
  </si>
  <si>
    <t>Click here to navigate to the task list for Action 4.11</t>
  </si>
  <si>
    <t>Click here to navigate to the task list for Action 4.12</t>
  </si>
  <si>
    <t>Click here to navigate to the task list for Action 5.10</t>
  </si>
  <si>
    <t>Click here to navigate to the task list for Action 5.11</t>
  </si>
  <si>
    <t>Click here to navigate to the task list for Action 5.12</t>
  </si>
  <si>
    <t>Click here to navigate to the task list for Action 6.10</t>
  </si>
  <si>
    <t>Click here to navigate to the task list for Action 7.10</t>
  </si>
  <si>
    <t>Substantially not met</t>
  </si>
  <si>
    <t>Partially met</t>
  </si>
  <si>
    <t>Estimate % of complete</t>
  </si>
  <si>
    <t>Due
date</t>
  </si>
  <si>
    <t>How to use this tool (this worksheet)</t>
  </si>
  <si>
    <r>
      <rPr>
        <b/>
        <sz val="10"/>
        <color rgb="FF0070C0"/>
        <rFont val="Arial"/>
        <family val="2"/>
      </rPr>
      <t>Governance</t>
    </r>
    <r>
      <rPr>
        <sz val="10"/>
        <color rgb="FF0070C0"/>
        <rFont val="Arial"/>
        <family val="2"/>
      </rPr>
      <t>: Clinical Governance Standard worksheet</t>
    </r>
  </si>
  <si>
    <r>
      <rPr>
        <b/>
        <sz val="10"/>
        <color rgb="FF0070C0"/>
        <rFont val="Arial"/>
        <family val="2"/>
      </rPr>
      <t>Gov-EL</t>
    </r>
    <r>
      <rPr>
        <sz val="10"/>
        <color rgb="FF0070C0"/>
        <rFont val="Arial"/>
        <family val="2"/>
      </rPr>
      <t>: Evidence list worksheet for the Clinical Governance Standard</t>
    </r>
  </si>
  <si>
    <r>
      <rPr>
        <b/>
        <sz val="10"/>
        <color rgb="FF0070C0"/>
        <rFont val="Arial"/>
        <family val="2"/>
      </rPr>
      <t>Gov-TL</t>
    </r>
    <r>
      <rPr>
        <sz val="10"/>
        <color rgb="FF0070C0"/>
        <rFont val="Arial"/>
        <family val="2"/>
      </rPr>
      <t>: Task list worksheet for the Clinical Governance Standard</t>
    </r>
  </si>
  <si>
    <r>
      <rPr>
        <b/>
        <sz val="10"/>
        <color rgb="FF0070C0"/>
        <rFont val="Arial"/>
        <family val="2"/>
      </rPr>
      <t>Partnering</t>
    </r>
    <r>
      <rPr>
        <sz val="10"/>
        <color rgb="FF0070C0"/>
        <rFont val="Arial"/>
        <family val="2"/>
      </rPr>
      <t>: Partnering with Consumers Standard worksheet</t>
    </r>
  </si>
  <si>
    <r>
      <rPr>
        <b/>
        <sz val="10"/>
        <color rgb="FF0070C0"/>
        <rFont val="Arial"/>
        <family val="2"/>
      </rPr>
      <t>Part-EL</t>
    </r>
    <r>
      <rPr>
        <sz val="10"/>
        <color rgb="FF0070C0"/>
        <rFont val="Arial"/>
        <family val="2"/>
      </rPr>
      <t>: Evidence list worksheet for the Partnering with Consumers Standard</t>
    </r>
  </si>
  <si>
    <r>
      <rPr>
        <b/>
        <sz val="10"/>
        <color rgb="FF0070C0"/>
        <rFont val="Arial"/>
        <family val="2"/>
      </rPr>
      <t>Part-TL</t>
    </r>
    <r>
      <rPr>
        <sz val="10"/>
        <color rgb="FF0070C0"/>
        <rFont val="Arial"/>
        <family val="2"/>
      </rPr>
      <t>: Task list worksheet for the Partnering with Consumers Standard</t>
    </r>
  </si>
  <si>
    <r>
      <rPr>
        <b/>
        <sz val="10"/>
        <color rgb="FF0070C0"/>
        <rFont val="Arial"/>
        <family val="2"/>
      </rPr>
      <t>MedSafety</t>
    </r>
    <r>
      <rPr>
        <sz val="10"/>
        <color rgb="FF0070C0"/>
        <rFont val="Arial"/>
        <family val="2"/>
      </rPr>
      <t>: Medication Safety Standard worksheet</t>
    </r>
  </si>
  <si>
    <r>
      <rPr>
        <b/>
        <sz val="10"/>
        <color rgb="FF0070C0"/>
        <rFont val="Arial"/>
        <family val="2"/>
      </rPr>
      <t>Med-EL</t>
    </r>
    <r>
      <rPr>
        <sz val="10"/>
        <color rgb="FF0070C0"/>
        <rFont val="Arial"/>
        <family val="2"/>
      </rPr>
      <t>: Evidence list worksheet for the Medication Safety Standard</t>
    </r>
  </si>
  <si>
    <r>
      <rPr>
        <b/>
        <sz val="10"/>
        <color rgb="FF0070C0"/>
        <rFont val="Arial"/>
        <family val="2"/>
      </rPr>
      <t>Med-TL</t>
    </r>
    <r>
      <rPr>
        <sz val="10"/>
        <color rgb="FF0070C0"/>
        <rFont val="Arial"/>
        <family val="2"/>
      </rPr>
      <t>: Task list worksheet for the Medication Safety Standard</t>
    </r>
  </si>
  <si>
    <r>
      <rPr>
        <b/>
        <sz val="10"/>
        <color rgb="FF0070C0"/>
        <rFont val="Arial"/>
        <family val="2"/>
      </rPr>
      <t>CompCare</t>
    </r>
    <r>
      <rPr>
        <sz val="10"/>
        <color rgb="FF0070C0"/>
        <rFont val="Arial"/>
        <family val="2"/>
      </rPr>
      <t>: Comprehensive Care Standard worksheet</t>
    </r>
  </si>
  <si>
    <r>
      <rPr>
        <b/>
        <sz val="10"/>
        <color rgb="FF0070C0"/>
        <rFont val="Arial"/>
        <family val="2"/>
      </rPr>
      <t>Comp-EL</t>
    </r>
    <r>
      <rPr>
        <sz val="10"/>
        <color rgb="FF0070C0"/>
        <rFont val="Arial"/>
        <family val="2"/>
      </rPr>
      <t>: Evidence list worksheet for the Comprehensive Care Standard</t>
    </r>
  </si>
  <si>
    <r>
      <rPr>
        <b/>
        <sz val="10"/>
        <color rgb="FF0070C0"/>
        <rFont val="Arial"/>
        <family val="2"/>
      </rPr>
      <t>Comp-TL</t>
    </r>
    <r>
      <rPr>
        <sz val="10"/>
        <color rgb="FF0070C0"/>
        <rFont val="Arial"/>
        <family val="2"/>
      </rPr>
      <t>: Task list worksheet for the Comprehensive Care Standard</t>
    </r>
  </si>
  <si>
    <r>
      <rPr>
        <b/>
        <sz val="10"/>
        <color rgb="FF0070C0"/>
        <rFont val="Arial"/>
        <family val="2"/>
      </rPr>
      <t>Communicating</t>
    </r>
    <r>
      <rPr>
        <sz val="10"/>
        <color rgb="FF0070C0"/>
        <rFont val="Arial"/>
        <family val="2"/>
      </rPr>
      <t>: Communicating for Safety Standard worksheet</t>
    </r>
  </si>
  <si>
    <r>
      <rPr>
        <b/>
        <sz val="10"/>
        <color rgb="FF0070C0"/>
        <rFont val="Arial"/>
        <family val="2"/>
      </rPr>
      <t>Comm-EL</t>
    </r>
    <r>
      <rPr>
        <sz val="10"/>
        <color rgb="FF0070C0"/>
        <rFont val="Arial"/>
        <family val="2"/>
      </rPr>
      <t>: Evidence list worksheet for the Communicating for Safety Standard</t>
    </r>
  </si>
  <si>
    <r>
      <rPr>
        <b/>
        <sz val="10"/>
        <color rgb="FF0070C0"/>
        <rFont val="Arial"/>
        <family val="2"/>
      </rPr>
      <t>Comm-TL</t>
    </r>
    <r>
      <rPr>
        <sz val="10"/>
        <color rgb="FF0070C0"/>
        <rFont val="Arial"/>
        <family val="2"/>
      </rPr>
      <t>: Task list worksheet for the Communicating for Safety Standard</t>
    </r>
  </si>
  <si>
    <r>
      <rPr>
        <b/>
        <sz val="10"/>
        <color rgb="FF0070C0"/>
        <rFont val="Arial"/>
        <family val="2"/>
      </rPr>
      <t>RR</t>
    </r>
    <r>
      <rPr>
        <sz val="10"/>
        <color rgb="FF0070C0"/>
        <rFont val="Arial"/>
        <family val="2"/>
      </rPr>
      <t>: Recognising and Responding to Acute Deterioration Standard worksheet</t>
    </r>
  </si>
  <si>
    <r>
      <rPr>
        <b/>
        <sz val="10"/>
        <color rgb="FF0070C0"/>
        <rFont val="Arial"/>
        <family val="2"/>
      </rPr>
      <t>RR-EL</t>
    </r>
    <r>
      <rPr>
        <sz val="10"/>
        <color rgb="FF0070C0"/>
        <rFont val="Arial"/>
        <family val="2"/>
      </rPr>
      <t>: Evidence list worksheet for the Recognising and Responding to Acute Deterioration Standard</t>
    </r>
  </si>
  <si>
    <r>
      <rPr>
        <b/>
        <sz val="10"/>
        <color rgb="FF0070C0"/>
        <rFont val="Arial"/>
        <family val="2"/>
      </rPr>
      <t>RR-TL</t>
    </r>
    <r>
      <rPr>
        <sz val="10"/>
        <color rgb="FF0070C0"/>
        <rFont val="Arial"/>
        <family val="2"/>
      </rPr>
      <t>: Task list worksheet for the Recognising and Responding to Acute Deterioration Standard</t>
    </r>
  </si>
  <si>
    <r>
      <rPr>
        <b/>
        <sz val="10"/>
        <color rgb="FF0070C0"/>
        <rFont val="Arial"/>
        <family val="2"/>
      </rPr>
      <t>Overview of progress</t>
    </r>
    <r>
      <rPr>
        <sz val="10"/>
        <color rgb="FF0070C0"/>
        <rFont val="Arial"/>
        <family val="2"/>
      </rPr>
      <t>: Summary report</t>
    </r>
  </si>
  <si>
    <t>Alternatively, you may click on the tabs at the bottom of the page to go to each worksheet.</t>
  </si>
  <si>
    <t>StartDate</t>
  </si>
  <si>
    <t>EndDate</t>
  </si>
  <si>
    <t>Mostly met with some exceptions</t>
  </si>
  <si>
    <t>The overview of progress worksheet</t>
  </si>
  <si>
    <t>Printing</t>
  </si>
  <si>
    <t>Things that you need to avoid doing in the monitoring tool</t>
  </si>
  <si>
    <t>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</si>
  <si>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t>A3 size paper: The standard worksheet, as a default, prints on A3 paper to accommodate all the columns available.
A4 size paper: The overview of progress, task list and evidence list worksheets print on A4 paper.</t>
  </si>
  <si>
    <r>
      <rPr>
        <sz val="10"/>
        <color theme="1"/>
        <rFont val="Symbol"/>
        <family val="1"/>
        <charset val="2"/>
      </rPr>
      <t>·</t>
    </r>
    <r>
      <rPr>
        <sz val="10"/>
        <color theme="1"/>
        <rFont val="Arial"/>
        <family val="2"/>
      </rPr>
      <t xml:space="preserve"> Do not delete worksheets. You can hide nonessential worksheets.
</t>
    </r>
    <r>
      <rPr>
        <sz val="10"/>
        <color theme="1"/>
        <rFont val="Symbol"/>
        <family val="1"/>
        <charset val="2"/>
      </rPr>
      <t>·</t>
    </r>
    <r>
      <rPr>
        <sz val="10"/>
        <color theme="1"/>
        <rFont val="Arial"/>
        <family val="2"/>
      </rPr>
      <t xml:space="preserve"> Do not rename worksheets. This breaks hyperlinks.
</t>
    </r>
    <r>
      <rPr>
        <sz val="10"/>
        <color theme="1"/>
        <rFont val="Symbol"/>
        <family val="1"/>
        <charset val="2"/>
      </rPr>
      <t>·</t>
    </r>
    <r>
      <rPr>
        <sz val="10"/>
        <color theme="1"/>
        <rFont val="Arial"/>
        <family val="2"/>
      </rPr>
      <t xml:space="preserve"> Do not delete rows for hyperlinked cells shaded with a pale yellow colour. This also breaks hyperlinks.
</t>
    </r>
    <r>
      <rPr>
        <sz val="10"/>
        <color theme="1"/>
        <rFont val="Symbol"/>
        <family val="1"/>
        <charset val="2"/>
      </rPr>
      <t>·</t>
    </r>
    <r>
      <rPr>
        <sz val="10"/>
        <color theme="1"/>
        <rFont val="Arial"/>
        <family val="2"/>
      </rPr>
      <t xml:space="preserve"> Do not delete hyperlinks. Again, this breaks hyperlinks from that cell.
</t>
    </r>
    <r>
      <rPr>
        <sz val="10"/>
        <color theme="1"/>
        <rFont val="Symbol"/>
        <family val="1"/>
        <charset val="2"/>
      </rPr>
      <t>·</t>
    </r>
    <r>
      <rPr>
        <sz val="10"/>
        <color theme="1"/>
        <rFont val="Arial"/>
        <family val="2"/>
      </rPr>
      <t xml:space="preserve"> Do not sort columns. It affects the placement of hyperlinks.
</t>
    </r>
    <r>
      <rPr>
        <sz val="10"/>
        <color theme="1"/>
        <rFont val="Symbol"/>
        <family val="1"/>
        <charset val="2"/>
      </rPr>
      <t>·</t>
    </r>
    <r>
      <rPr>
        <sz val="10"/>
        <color theme="1"/>
        <rFont val="Arial"/>
        <family val="2"/>
      </rPr>
      <t xml:space="preserve"> Try not to overwrite the formula in the estimate percentage complete column. This happens when you manually change the percent value in that column. When this happens, the column is no longer linked with the 'How do you rate your performance?' column.
</t>
    </r>
    <r>
      <rPr>
        <sz val="10"/>
        <color theme="1"/>
        <rFont val="Symbol"/>
        <family val="1"/>
        <charset val="2"/>
      </rPr>
      <t>·</t>
    </r>
    <r>
      <rPr>
        <sz val="10"/>
        <color theme="1"/>
        <rFont val="Arial"/>
        <family val="2"/>
      </rPr>
      <t xml:space="preserve"> Do not forget to backup your monitoring tool.
</t>
    </r>
  </si>
  <si>
    <t>Preventing and controlling infections standard</t>
  </si>
  <si>
    <t>Clinical governance and quality improvement systems are in place to prevent and control infections, and support antimicrobial stewardship and sustainable use of infection prevention and control resources</t>
  </si>
  <si>
    <t>Standard and trasmission-based precautions</t>
  </si>
  <si>
    <t>Clean and safe environment</t>
  </si>
  <si>
    <t>Workforce screening and immunisation</t>
  </si>
  <si>
    <t>Infections in the workforce</t>
  </si>
  <si>
    <t>Reprocessing of reusable equipment and devices</t>
  </si>
  <si>
    <t>PCI</t>
  </si>
  <si>
    <t>Reprocessing reusable equipment and devices</t>
  </si>
  <si>
    <r>
      <rPr>
        <b/>
        <sz val="10"/>
        <color rgb="FF0070C0"/>
        <rFont val="Arial"/>
        <family val="2"/>
      </rPr>
      <t>PCI</t>
    </r>
    <r>
      <rPr>
        <sz val="10"/>
        <color rgb="FF0070C0"/>
        <rFont val="Arial"/>
        <family val="2"/>
      </rPr>
      <t>: Preventing and Controlling Infections Standard worksheet</t>
    </r>
  </si>
  <si>
    <r>
      <rPr>
        <b/>
        <sz val="10"/>
        <color rgb="FF0070C0"/>
        <rFont val="Arial"/>
        <family val="2"/>
      </rPr>
      <t>PCI-EL</t>
    </r>
    <r>
      <rPr>
        <sz val="10"/>
        <color rgb="FF0070C0"/>
        <rFont val="Arial"/>
        <family val="2"/>
      </rPr>
      <t>: Evidence list worksheet for the Preventing and Controlling Infections Standard</t>
    </r>
  </si>
  <si>
    <r>
      <rPr>
        <b/>
        <sz val="10"/>
        <color rgb="FF0070C0"/>
        <rFont val="Arial"/>
        <family val="2"/>
      </rPr>
      <t>PCI-TL</t>
    </r>
    <r>
      <rPr>
        <sz val="10"/>
        <color rgb="FF0070C0"/>
        <rFont val="Arial"/>
        <family val="2"/>
      </rPr>
      <t>: Task list worksheet for the Preventing and Controlling Infections Standard</t>
    </r>
  </si>
  <si>
    <t>A3.17</t>
  </si>
  <si>
    <t>R3.17</t>
  </si>
  <si>
    <t>P3.17</t>
  </si>
  <si>
    <t>A3.18</t>
  </si>
  <si>
    <t>R3.18</t>
  </si>
  <si>
    <t>P3.18</t>
  </si>
  <si>
    <t>Click here to navigate to the list of evidence for Action 3.01</t>
  </si>
  <si>
    <t>Click here to navigate to the list of evidence for Action 3.02</t>
  </si>
  <si>
    <t>Click here to navigate to the list of evidence for Action 3.03</t>
  </si>
  <si>
    <t>Click here to navigate to the list of evidence for Action 3.04</t>
  </si>
  <si>
    <t>Click here to navigate to the list of evidence for Action 3.05</t>
  </si>
  <si>
    <t>Click here to navigate to the list of evidence for Action 3.06</t>
  </si>
  <si>
    <t>Click here to navigate to the list of evidence for Action 3.07</t>
  </si>
  <si>
    <t>Click here to navigate to the list of evidence for Action 3.08</t>
  </si>
  <si>
    <t>Click here to navigate to the list of evidence for Action 3.09</t>
  </si>
  <si>
    <t>Click here to navigate to the task list for Action 3.01</t>
  </si>
  <si>
    <t>Click here to navigate to the task list for Action 3.02</t>
  </si>
  <si>
    <t>Click here to navigate to the task list for Action 3.03</t>
  </si>
  <si>
    <t>Click here to navigate to the task list for Action 3.04</t>
  </si>
  <si>
    <t>Click here to navigate to the task list for Action 3.05</t>
  </si>
  <si>
    <t>Click here to navigate to the task list for Action 3.06</t>
  </si>
  <si>
    <t>Click here to navigate to the task list for Action 3.07</t>
  </si>
  <si>
    <t>Click here to navigate to the task list for Action 3.08</t>
  </si>
  <si>
    <t>Click here to navigate to the task list for Action 3.09</t>
  </si>
  <si>
    <t>Click here to navigate to the list of evidence for Action 3.17</t>
  </si>
  <si>
    <t>Click here to navigate to the list of evidence for Action 3.18</t>
  </si>
  <si>
    <t>Click here to navigate to the task list for Action 3.17</t>
  </si>
  <si>
    <t>Click here to navigate to the task list for Action 3.18</t>
  </si>
  <si>
    <r>
      <t xml:space="preserve">For further assistance, contact the NSQHS Standards Advice Centre:
</t>
    </r>
    <r>
      <rPr>
        <sz val="10"/>
        <color theme="1"/>
        <rFont val="Symbol"/>
        <family val="1"/>
        <charset val="2"/>
      </rPr>
      <t>·</t>
    </r>
    <r>
      <rPr>
        <sz val="10"/>
        <color theme="1"/>
        <rFont val="Arial"/>
        <family val="2"/>
      </rPr>
      <t xml:space="preserve"> Phone: 1800 304 056
</t>
    </r>
    <r>
      <rPr>
        <sz val="10"/>
        <color theme="1"/>
        <rFont val="Symbol"/>
        <family val="1"/>
        <charset val="2"/>
      </rPr>
      <t>·</t>
    </r>
    <r>
      <rPr>
        <sz val="10"/>
        <color theme="1"/>
        <rFont val="Arial"/>
        <family val="2"/>
      </rPr>
      <t xml:space="preserve"> Email: AdviceCentre@safetyandquality.gov.au</t>
    </r>
  </si>
  <si>
    <t>Preventing and Controlling Infections Standard</t>
  </si>
  <si>
    <t>Enter the name of your Service here.</t>
  </si>
  <si>
    <t>The seven standards in the Cosmetic Surgery Standards</t>
  </si>
  <si>
    <t>The Service:
a.	Provides leadership to develop a culture of safety and quality improvement, and satisfies itself that this culture exists 
b.	Provides leadership to ensure partnering with patients, carers and consumers
c.	Sets priorities and strategic directions for safe and high-quality clinical care, and ensures these are communicated effectively to the workforce 
d.	Establishes and maintains a clinical governance framework and uses the processes within the framework to drive improvements in safety and quality
e.	Clearly defines the safety and quality roles, responsibilities and accountabilities for those governing the Service, management, clinicians and the workforce 
f.	Monitors the action taken as a result of clinical incidents 
g.	Reviews and monitors its progress on safety and quality performance
h.	Establishes and maintains systems for integrating care with other services involved in a patient’s care</t>
  </si>
  <si>
    <t>The Service considers and prioritises the safety and quality of health care for patients in its business decision-making</t>
  </si>
  <si>
    <t>The Service has processes to assure itself clinicians conducting cosmetic surgery:
a.	Fully comply with Medical Board of Australia and state and territory requirements
b.	Allow sufficient time for informed consent processes to occur
c.	Ensure advertising of cosmetic surgery that they commission or are referenced in complies with legislation, national codes and guidelines</t>
  </si>
  <si>
    <t>Clinical leaders support clinicians and others in the workforce to:
a.	Understand and perform their delegated safety and quality roles and responsibilities 
b.	Function within the clinical governance framework to improve the safety and quality of cosmetic surgery for patients</t>
  </si>
  <si>
    <t>The Service uses a risk management approach to:
a.	Set out, review, and maintain the currency and effectiveness of policies, procedures and protocols 
b.	Monitor and take action to improve adherence to policies, procedures and protocols 
c.	Review compliance with legislation, regulation and jurisdictional requirements</t>
  </si>
  <si>
    <t>The Service supports clinicians to contribute complete and accurate clinical data to clinical quality registries specified by the Medical Board of Australia relevant to clinicians’ scope of clinical practice</t>
  </si>
  <si>
    <t>The Service: 
a.	Uses reports from clinical quality registries and its administrative, clinical and performance data to identify priorities for safety and quality improvement
b.	Acts on, reviews and monitors identified priorities for safety and quality improvement 
c.	Measures changes in safety and quality indicators and outcomes
d.	Provides timely information on safety and quality improvement and performance to the governing body, the workforce and patients</t>
  </si>
  <si>
    <t>The Service:
a.	Supports the workforce to identify, mitigate, report and manage safety and quality risks
b.	Routinely documents and monitors safety and quality risks 
c.	Plans for, and manages, service provision during internal and external emergencies and disasters, including cyber security risks and threats</t>
  </si>
  <si>
    <t>The Service has an incident management system that:
a.	Supports the workforce to communicate concerns and recognise and report incidents
b.	Supports patients, carers and families to communicate concerns or report incidents 
c.	Involves the workforce in the review of incidents
d.	Provides timely feedback on the analysis of incidents to the workforce and to patients who have communicated concerns or  incidents 
e.	Uses the information from the analysis of incidents to improve safety and quality 
f.	Incorporates risks identified in the analysis of incidents into the risk management system
g.	Is regularly reviewed and improved to support the effectiveness of care</t>
  </si>
  <si>
    <t>The Service supports clinicians to use the Australian Open Disclosure Framework  when a patient is harmed from the provision of cosmetic surgery</t>
  </si>
  <si>
    <t>The Service:
a.	Has processes to regularly seek feedback from patients about their experiences and outcomes of care 
b.	Has processes to regularly seek feedback from the workforce on their understanding and use of the safety and quality systems 
c.	Reviews and reports on feedback to improve safety and quality systems</t>
  </si>
  <si>
    <t>The Service: 
a.	Supports patients to report complaints 
b.	Has processes to address complaints in a timely way 
c.	Uses information from the analysis of complaints to improve safety and quality 
d.	Provides patients with the contact details of relevant healthcare complaints authorities when there are unresolved complaints</t>
  </si>
  <si>
    <t>The Service has a system for maintaining a record of care that: 
a.	Makes the record available to clinicians at the point of care 
b.	Requires the workforce to maintain accurate and complete records 
c.	Complies with security and privacy regulations 
d.	Supports systematic audit of clinical information 
e.	Integrates multiple information systems, where they are used</t>
  </si>
  <si>
    <t>The Service has processes to: 
a.	Collect patient information prior to admission
b.	Ensure patients that are admitted comply with the Service’s admission policies</t>
  </si>
  <si>
    <t>The Service uses a digital clinical information system that: 
a.	Enables clinical information to be integrated into nationally agreed electronic health records 
b.	Supports interoperability by the use of the national healthcare unique identifier and standard national terminology</t>
  </si>
  <si>
    <t>Where the Service is adding clinical information into the nationally agreed electronic health records, it implements processes for the workforce to access information in compliance with legislative requirements</t>
  </si>
  <si>
    <t>The Service:
a.	Provides its workforce with orientation and training to their safety and quality roles on commencement with the Service, when safety and quality responsibilities change and when new services are introduced
b.	Identifies the training needs of its workforce to meet the requirements of these standards 
c.	Ensures the workforce completes mandatory safety and quality training</t>
  </si>
  <si>
    <t xml:space="preserve">The Service has effective and reliable processes to: 
a.	Regularly review the performance of its workforce
b.	Monitor performance to ensure clinicians are adhering to professional standards, codes and guidelines 
c.	Identify and provide access for training needs 
d.	Make mandatory notifications about clinicians as required by legislation and jurisdictional requirements  </t>
  </si>
  <si>
    <t>The Service has processes to: 
a.	Define the scope of clinical practice for clinicians, considering the clinical service capacity of the organisation 
b.	Monitor performance to ensure that clinicians function within their designated scope of clinical practice 
c.	Review and provide clinicians with data on safety and quality incidents, feedback and complaints received 
d.	Use information from safety and quality incidents, feedback and complaints to review the scope of clinical practice of clinicians periodically and whenever a new clinical service, procedure or technology is introduced or substantially altered</t>
  </si>
  <si>
    <t>The Service has credentialing processes to verify the qualifications and experience of clinicians providing cosmetic surgery to ensure only clinicians with appropriate qualifications, skills and training recognised by national legislation:
a.	Conduct cosmetic surgery
b.	Assist with the provision of anaesthetics for cosmetic surgery</t>
  </si>
  <si>
    <t>The Service has processes to support its workforce to understand the clinical governance framework and fulfill their assigned safety and quality roles and responsibilities</t>
  </si>
  <si>
    <t>The Service has processes that: 
a.	Provide clinicians with ready access to best-practice guidelines, integrated care pathways, clinical pathways and decision support tools relevant to their clinical practice 
b.	Support clinicians to use the best available evidence, including relevant clinical care standards developed by the Australian Commission on Safety and Quality in Health Care</t>
  </si>
  <si>
    <t>The Service supports its clinicians to:
a.	Monitor and review data on variation in patient outcomes and clinical care provided against best practice care
b.	Explore reasons for variation from best practice
c.	Use information on unwarranted clinical variation to improve clinical care and patient outcomes</t>
  </si>
  <si>
    <t>The Service maximises safety and quality of care: 
a.	Through the design of the environment 
b.	By maintaining buildings, plant, equipment, utilities, devices and other infrastructure that are safe and fit for purpose</t>
  </si>
  <si>
    <t>The Service admitting patients overnight has processes that allow flexible visiting arrangements to meet patients’ needs, when it is safe to do so</t>
  </si>
  <si>
    <t>Click here to navigate to the list of evidence for Action 1.01</t>
  </si>
  <si>
    <t>Click here to navigate to the list of evidence for Action 1.02</t>
  </si>
  <si>
    <t>Click here to navigate to the list of evidence for Action 1.03</t>
  </si>
  <si>
    <t>Click here to navigate to the list of evidence for Action 1.04</t>
  </si>
  <si>
    <t>Click here to navigate to the list of evidence for Action 1.05</t>
  </si>
  <si>
    <t>Click here to navigate to the list of evidence for Action 1.06</t>
  </si>
  <si>
    <t>Click here to navigate to the list of evidence for Action 1.07</t>
  </si>
  <si>
    <t>Click here to navigate to the list of evidence for Action 1.08</t>
  </si>
  <si>
    <t>Click here to navigate to the list of evidence for Action 1.09</t>
  </si>
  <si>
    <t>Click here to navigate to the task list for Action 1.01</t>
  </si>
  <si>
    <t>Click here to navigate to the task list for Action 1.02</t>
  </si>
  <si>
    <t>Click here to navigate to the task list for Action 1.03</t>
  </si>
  <si>
    <t>Click here to navigate to the task list for Action 1.04</t>
  </si>
  <si>
    <t>Click here to navigate to the task list for Action 1.05</t>
  </si>
  <si>
    <t>Click here to navigate to the task list for Action 1.06</t>
  </si>
  <si>
    <t>Click here to navigate to the task list for Action 1.07</t>
  </si>
  <si>
    <t>Click here to navigate to the task list for Action 1.08</t>
  </si>
  <si>
    <t>Click here to navigate to the task list for Action 1.09</t>
  </si>
  <si>
    <t xml:space="preserve">Patient safety and quality systems </t>
  </si>
  <si>
    <t xml:space="preserve">Incident management and open disclosure </t>
  </si>
  <si>
    <t xml:space="preserve">Evaluating performance </t>
  </si>
  <si>
    <t>Variation in clinical care and patient outcomes</t>
  </si>
  <si>
    <t xml:space="preserve">Variation in clinical care and patient outcomes </t>
  </si>
  <si>
    <t xml:space="preserve">Safety and quality roles and responsibilities </t>
  </si>
  <si>
    <t xml:space="preserve">Task-based care </t>
  </si>
  <si>
    <t>Safe environment</t>
  </si>
  <si>
    <t>Clinicians use the safety and quality systems from the Clinical Governance Standard when:
a.	Implementing policies and procedures for partnering with consumers 
b.	Managing risks associated with partnering with consumers
c.	Monitoring processes for partnering with consumers</t>
  </si>
  <si>
    <t>The Service:
a.	Uses the Australian Charter of Healthcare Rights9 
b.	Has processes to support the workforce apply the principles of the Australian Charter of Healthcare Rights in the planning and delivery of cosmetic surgery
c.	Makes the Australian Charter of Healthcare Rights easily accessible for the workforce and patients</t>
  </si>
  <si>
    <t>The Service ensures that its informed consent processes comply with legislation and best practice</t>
  </si>
  <si>
    <t>The Service has processes to provide patients with informed financial consent relating to cosmetic surgery prior to admission</t>
  </si>
  <si>
    <t>The Service has processes to assure itself that clinicians conducting cosmetic surgery have provided patients:  
a.	Information about the cosmetic surgery including expected outcomes, duration of expected outcomes, risks relevant to the patient and possible complications
b.	Information about any medical devices planned for use 
c.	Information on all financial costs relating to the cosmetic surgery 
d.	Information on any possible future costs including management of complications</t>
  </si>
  <si>
    <t>The Service has processes to ensure informed consent is given by a legally eligible decision-maker for patients under the legal age of consent</t>
  </si>
  <si>
    <t>The Service has processes for clinicians to partner with patients to plan, communicate, set and review goals, make decisions and document their preferences for cosmetic surgery</t>
  </si>
  <si>
    <t>The Service supports the workforce to partner with patients, so that patients can be actively involved in their own care</t>
  </si>
  <si>
    <t>The Service makes information freely available to consumers on:
a.	Service location(s) and access details
b.	The clinicians conducting cosmetic surgery in the Service 
c.	Estimated costs associated with cosmetic surgery performed in the Service 
d.	Where estimated costs of services not directly charged by the Service can be obtained  
e.	Where to access post-operative health care if the Service is closed, and in an emergency
f.	Mechanisms for providing feedback and contact details for the appropriate healthcare complaints authority</t>
  </si>
  <si>
    <t>The Service supports clinicians to communicate with patients about cosmetic surgery to ensure: 
a.	Information is provided in a way that meets the needs of patients, and is easy to understand and use 
b.	The clinical needs of patients are addressed while they are accessing cosmetic surgery 
c.	On discharge, patients are provided with verbal and written information about their ongoing care and what to do if emergency assistance is required</t>
  </si>
  <si>
    <t>The Service has processes to assure itself that advertising of cosmetic surgery it commissions or is referenced in:
a.	Is not false, misleading or deceptive, or likely to be misleading, or deceptive
b.	Does not offer a gift, discount or other inducement
c.	Does not use testimonials or purported testimonials about the surgery 
d.	Does not create unreasonable expectation of beneficial treatment 
e.	Does not directly or indirectly encourage the indiscriminate use of cosmetic surgery</t>
  </si>
  <si>
    <t xml:space="preserve">Informed consent </t>
  </si>
  <si>
    <t>Shared decisions and planning care</t>
  </si>
  <si>
    <t>Accessing Service information</t>
  </si>
  <si>
    <t xml:space="preserve">Communication that supports effective partnerships </t>
  </si>
  <si>
    <t xml:space="preserve">Advertising </t>
  </si>
  <si>
    <t>Partnering with consumers in service design</t>
  </si>
  <si>
    <t xml:space="preserve">Partnerships in the planning, design, monitoring and evaluation of cosmetic surgery </t>
  </si>
  <si>
    <t>Click here to navigate to the list of evidence for Action 2.01</t>
  </si>
  <si>
    <t>Click here to navigate to the list of evidence for Action 2.02</t>
  </si>
  <si>
    <t>Click here to navigate to the list of evidence for Action 2.03</t>
  </si>
  <si>
    <t>Click here to navigate to the list of evidence for Action 2.04</t>
  </si>
  <si>
    <t>Click here to navigate to the list of evidence for Action 2.05</t>
  </si>
  <si>
    <t>Click here to navigate to the list of evidence for Action 2.06</t>
  </si>
  <si>
    <t>Click here to navigate to the list of evidence for Action 2.07</t>
  </si>
  <si>
    <t>Click here to navigate to the list of evidence for Action 2.08</t>
  </si>
  <si>
    <t>Click here to navigate to the list of evidence for Action 2.09</t>
  </si>
  <si>
    <t>Click here to navigate to the task list for Action 2.01</t>
  </si>
  <si>
    <t>Click here to navigate to the task list for Action 2.02</t>
  </si>
  <si>
    <t>Click here to navigate to the task list for Action 2.03</t>
  </si>
  <si>
    <t>Click here to navigate to the task list for Action 2.04</t>
  </si>
  <si>
    <t>Click here to navigate to the task list for Action 2.05</t>
  </si>
  <si>
    <t>Click here to navigate to the task list for Action 2.06</t>
  </si>
  <si>
    <t>Click here to navigate to the task list for Action 2.07</t>
  </si>
  <si>
    <t>Click here to navigate to the task list for Action 2.08</t>
  </si>
  <si>
    <t>Click here to navigate to the task list for Action 2.09</t>
  </si>
  <si>
    <t xml:space="preserve">Healthcare rights </t>
  </si>
  <si>
    <t xml:space="preserve">Shared decisions and planning care </t>
  </si>
  <si>
    <t>Communication that support effective partnerships</t>
  </si>
  <si>
    <t xml:space="preserve">Partnerships in the planning, design, monitorin and evaluation of cosmetic surgery </t>
  </si>
  <si>
    <t>Healthcare rights</t>
  </si>
  <si>
    <t xml:space="preserve">Health literacy </t>
  </si>
  <si>
    <t>The workforce uses the safety and quality systems from the Clinical Governance Standard when: 
a.	Implementing policies and procedures for infection prevention and control 
b.	Identifying and managing risks associated with infections 
c.	Implementing policies and procedures for antimicrobial stewardship 
d.	Identifying and managing antimicrobial stewardship risks</t>
  </si>
  <si>
    <t>The Service: 
a.	Identifies and manages risks associated with infections using the hierarchy of controls in conjunction with infection prevention and control systems 
b.	Identifies requirements for, and provides the workforce with, access to training to prevent and control infections 
c.	Has processes to ensure the workforce has the capacity, skills and access to equipment to implement systems to prevent and control infections 
d.	Has resources and processes to promote effective antimicrobial stewardship 
e.	Identifies requirements for, and provides access to, training to support the workforce to conduct antimicrobial stewardship activities 
f.	Has processes to ensure the workforce has the capacity and skills to implement antimicrobial stewardship 
g.	Plans for public health and pandemic risks</t>
  </si>
  <si>
    <t>The Service applies the quality improvement system from the Clinical Governance Standard when: 
a.	Monitoring the performance of infection prevention and control systems 
b.	Implementing strategies to improve infection prevention and control systems 
c.	Reporting to the workforce, patients and other relevant groups on the performance of infection prevention and control systems 
d.	Monitoring the effectiveness of the antimicrobial stewardship program 
e.	Implementing strategies to improve antimicrobial stewardship outcomes 
f.	Reporting to the workforce, patients and other relevant groups on antimicrobial stewardship outcomes
g.	Supporting and monitoring the safe and sustainable use of infection prevention and control resources</t>
  </si>
  <si>
    <t>The Service has a surveillance strategy for infections, infection risk, and antimicrobial use and prescribing that: 
a.	Incorporates national and jurisdictional information in a timely manner 
b.	Collects data on healthcare-associated and other infections relevant to the size and scope of the Service
c.	Monitors, assesses and uses surveillance data, where available, to reduce the risks associated with infections 
d.	Reports surveillance data on infections to the workforce, patients and other relevant groups 
e.	Collects data on the volume and appropriateness of antimicrobial use relevant to the size and scope of the Service 
f.	Monitors, assesses and uses surveillance data to support appropriate antimicrobial prescribing 
g.	Monitors responsiveness to risks identified through surveillance 
h.	Reports surveillance data on the volume and appropriateness of antimicrobial use to the workforce, patients and other relevant groups</t>
  </si>
  <si>
    <t>The Service has processes to apply standard and transmission-based precautions that are fit for the setting and consistent with the current edition of the Australian Guidelines for the Prevention and Control of Infection in Healthcare,  and jurisdictional requirements, and relevant jurisdictional laws and policies, including work health and safety laws.</t>
  </si>
  <si>
    <t xml:space="preserve">The Service has: 
a.	Collaborative and consultative processes for the assessment and communication of infection risks to patients and the workforce 
b.	Infection prevention and control systems, in conjunction with the hierarchy of controls, in place to reduce transmission of infections so far as is reasonably practicable 
c.	Processes for the use, training, testing and fitting of personal protective equipment by the workforce 
d.	Processes to monitor and respond to changes in scientific and technical knowledge about infections, relevant national or jurisdictional guidance, policy and legislation 
e.	Processes to audit compliance with standard and transmission-based precautions
f.	Processes to assess competence of the workforce in appropriate use of standard and transmission-based precautions 
g.	Processes to improve compliance with standard and transmission-based precautions
h.	Processes for appropriate storage and management of clinical waste and linen  </t>
  </si>
  <si>
    <t>The workforce applies standard and transmission-based precautions whenever required, and consider: 
a.	Patients’ risks, which are evaluated at referral, on admission or on presentation for care, and re-evaluated during care 
b.	Whether a patient has a communicable disease, or an existing or a pre-existing colonisation or infection with organisms of local or national significance 
c.	Accommodation needs and patient placement to prevent and manage infection risks 
d.	Environmental control measures to reduce risk, including but not limited to heating, ventilation and water systems; workflow design; service design; surface finishes 
e.	Precautions required when a patient is moved within the Service or between external Services 
f.	The need for additional environmental cleaning or disinfection processes and resources 
g.	The type of procedure being performed 
h.	Equipment required for routine care</t>
  </si>
  <si>
    <t>The Service has processes to: 
a.	Review data on and respond to infections in the community that may impact patients and the workforce 
b.	Communicate details of a patient’s infectious status during an episode of care, and at transitions of care 
c.	Provide relevant information to a patient about their infectious status, infection risks and the nature and duration of precautions to minimise the spread of infection</t>
  </si>
  <si>
    <t>The Service has a hand hygiene program that is incorporated in its overarching infection prevention and control program as part of standard precautions and: 
a.	Is consistent with the current National Hand Hygiene Initiative, and jurisdictional requirements 
b.	Supports the workforce and consumers to practice hand hygiene</t>
  </si>
  <si>
    <t>The Service has processes for aseptic technique that: 
a.	Identify the procedures in which aseptic technique applies 
b.	Assess the competence of the workforce in performing aseptic technique 
c.	Provide training to address gaps in competency of aseptic technique
d.	Monitor compliance with the organisation’s policies on aseptic technique</t>
  </si>
  <si>
    <t>The Service has processes for the appropriate selection, use, management and removal of invasive medical devices that are consistent with the current edition of the Australian Guidelines for the Prevention and Control of Infection in Healthcare14</t>
  </si>
  <si>
    <t>The Service has processes to maintain a clean, safe and hygienic environment – in line with the current edition of the Australian Guidelines for the Prevention and Control of Infection in Healthcare14 and jurisdictional requirements – to: 
a.	Respond to environmental risks, including novel infections 
b.	Require cleaning and disinfection using products listed on the Australian Register of Therapeutic Goods, consistent with manufacturers’ instructions for use and recommended frequencies 
c.	Provide access to training on cleaning processes for routine and outbreak situations, and novel infections 
d.	Audit the effectiveness of cleaning practice and compliance with its environmental cleaning policy 
e.	Use the results of audits to improve environmental cleaning processes and compliance with policy</t>
  </si>
  <si>
    <t>The Service has processes to evaluate and respond to infection risks for: 
a.	New and existing equipment, devices and products used in the Service 
b.	Clinical and non-clinical areas, and workplace amenity areas 
c.	Maintenance, repair and upgrade of equipment, furnishings and fittings 
d.	Handling, transporting and storing linen 
e.	Novel infections, and risks identified as part of a public health response or pandemic planning</t>
  </si>
  <si>
    <t>The Service has a risk-based workforce vaccine-preventable diseases screening and immunisation policy and program that: 
a.	Is consistent with the current edition of the Australian Immunisation Handbook 
b.	Is consistent with jurisdictional requirements for vaccine preventable diseases 
c.	Addresses specific risks to the workforce, consumers and patients</t>
  </si>
  <si>
    <t>The Service has risk-based processes for preventing and managing infections in the workforce that: 
a.	Are consistent with the relevant state or territory work health and safety regulation and the current edition of the Australian Guidelines for the Prevention and Control of Infection in Healthcare14
b.	Align with state and territory public health requirements for workforce screening and exclusion periods 
c.	Manage risks to the workforce, patients and ongoing services, including for novel infections 
d.	Promote non-attendance for staff at work if unwell and avoiding visiting or volunteering when infection is suspected or actual 
e.	Monitor and manage the movement of staff between clinical areas, care settings, amenity areas and Services
f.	Manage and support members of the workforce who are required to isolate and quarantine following exposure to or acquisition of an infection 
g.	Provide for outbreak monitoring, investigation and management 
h.	Plan for, and manage, ongoing service provision during outbreaks and pandemics or events in which there is increased risk of transmission of infection</t>
  </si>
  <si>
    <t>When reusable equipment and devices are used, the Service has: 
a.	Processes for reprocessing that are consistent with relevant national and international standards, in conjunction with manufacturers’ guidelines 
b.	A process for critical and semi-critical equipment, instruments and devices that is capable of identifying: 
	the patient 
	the procedure 
	the reusable equipment, instruments and devices that were used for the procedure
c.	Processes to plan and manage reprocessing requirements, and additional controls for novel and emerging infections</t>
  </si>
  <si>
    <t>The Service has an antimicrobial stewardship program that: 
a.	Includes an antimicrobial stewardship policy 
b.	Provides access to, and promotes the use of, current evidence-based Australian therapeutic guidelines and resources on antimicrobial prescribing 
c.	Has an antimicrobial formulary that is informed by current evidence-based Australian therapeutic guidelines and resources, and includes restriction rules and approval processes 
d.	Incorporates core elements, recommendations and principles from the current Antimicrobial Stewardship Clinical Care Standard  
e.	Acts on the results of antimicrobial use and appropriateness audits to promote continuous quality improvement</t>
  </si>
  <si>
    <t>The Service’s antimicrobial stewardship program will: 
a.	Review antimicrobial prescribing and use 
b.	Use surveillance data on antimicrobial resistance and use to support appropriate prescribing 
c.	Evaluate performance of the program, identify areas for improvement, and take action to improve the appropriateness of antimicrobial prescribing and use 
d.	Report to clinicians and the governing body regarding:
	compliance with the antimicrobial stewardship policy and guidance 
	areas of action for antimicrobial resistance 
	areas of action to improve appropriateness of prescribing and compliance with current evidence-based Australian therapeutic guidelines or resources on antimicrobial prescribing
	the Service’s performance over time for use and appropriateness of use of antimicrobials</t>
  </si>
  <si>
    <t>Reprocessing of resuable medical devices</t>
  </si>
  <si>
    <t>Clinicians use the safety and quality systems from the Clinical Governance Standard when: 
a.	Implementing policies and procedures for medication management 
b.	Managing risks associated with medication management 
c.	Identifying training requirements for medication management</t>
  </si>
  <si>
    <t>The Service applies the quality improvement system from the Clinical Governance Standard when: 
a.	Monitoring the effectiveness and performance of medication management 
b.	Implementing strategies to improve medication management outcomes and associated processes 
c.	Reporting on outcomes for medication management</t>
  </si>
  <si>
    <t>The Service has processes to define and verify the scope of clinical practice for prescribing, dispensing and administering medicines for relevant clinicians</t>
  </si>
  <si>
    <t>Clinicians take a best possible medication history as part of the assessment of a patient’s suitability for cosmetic surgery and reconfirm the history as early as possible in the provision of cosmetic surgery and at transitions of care</t>
  </si>
  <si>
    <t>The Service has processes for documenting a patient’s history of medicine allergies and adverse events involving medicines and medical devices in the record for cosmetic surgery on presentation</t>
  </si>
  <si>
    <t>The Service has processes for documenting adverse events involving medicines and medical devices experienced by patients during an episode of care in the healthcare record and in the Service’s incident reporting system</t>
  </si>
  <si>
    <t>The Service has processes for reporting adverse events involving medicines and medical devices experienced by patients to:
a.	Relevant clinicians involved in the patient’s care 
b.	The Therapeutic Goods Administration, in accordance with its requirements</t>
  </si>
  <si>
    <t>The Service has processes to support clinicians to provide patients with information about their individual medicines needs and risks</t>
  </si>
  <si>
    <t>The Service has processes to: 
a.	Support patients to maintain a current and accurate medicines list  
b.	Encourage patients to share their medicines list with receiving clinicians at transitions of care and/or does so on a patient’s behalf with their consent 
c.	Use information on a patient’s medication history to minimise risks in the planning and delivery of cosmetic surgery</t>
  </si>
  <si>
    <t>The Service ensures that information and decision support tools for medicines are available to clinicians</t>
  </si>
  <si>
    <t>The Service complies with manufacturers’ directions, legislation, and jurisdictional requirements for the: 
a.	Safe and secure storage and distribution of medicines 
b.	Storage of temperature-sensitive medicines and cold chain management 
c.	Disposal of unused, unwanted or expired medicines</t>
  </si>
  <si>
    <t>The Service: 
a.	Identifies high-risk medicines used within the organisation 
b.	Has a system to store, prescribe, supply and administer high-risk medicines safely</t>
  </si>
  <si>
    <t>Click here to navigate to the list of evidence for Action 4.01</t>
  </si>
  <si>
    <t>Click here to navigate to the list of evidence for Action 4.02</t>
  </si>
  <si>
    <t>Click here to navigate to the list of evidence for Action 4.03</t>
  </si>
  <si>
    <t>Click here to navigate to the list of evidence for Action 4.04</t>
  </si>
  <si>
    <t>Click here to navigate to the list of evidence for Action 4.05</t>
  </si>
  <si>
    <t>Click here to navigate to the list of evidence for Action 4.06</t>
  </si>
  <si>
    <t>Click here to navigate to the list of evidence for Action 4.07</t>
  </si>
  <si>
    <t>Click here to navigate to the list of evidence for Action 4.08</t>
  </si>
  <si>
    <t>Click here to navigate to the list of evidence for Action 4.09</t>
  </si>
  <si>
    <t>Click here to navigate to the task list for Action 4.01</t>
  </si>
  <si>
    <t>Click here to navigate to the task list for Action 4.02</t>
  </si>
  <si>
    <t>Click here to navigate to the task list for Action 4.03</t>
  </si>
  <si>
    <t>Click here to navigate to the task list for Action 4.04</t>
  </si>
  <si>
    <t>Click here to navigate to the task list for Action 4.05</t>
  </si>
  <si>
    <t>Click here to navigate to the task list for Action 4.06</t>
  </si>
  <si>
    <t>Click here to navigate to the task list for Action 4.07</t>
  </si>
  <si>
    <t>Click here to navigate to the task list for Action 4.08</t>
  </si>
  <si>
    <t>Click here to navigate to the task list for Action 4.09</t>
  </si>
  <si>
    <t>Adverse events involving medicines</t>
  </si>
  <si>
    <t>Medication management process</t>
  </si>
  <si>
    <t xml:space="preserve">Information and decision support tools for medicines </t>
  </si>
  <si>
    <t>Safe and secure storage and distribution for medicines</t>
  </si>
  <si>
    <t xml:space="preserve">High-risk medicines </t>
  </si>
  <si>
    <t xml:space="preserve">Adverse events involving medicines </t>
  </si>
  <si>
    <t xml:space="preserve">Information for patients </t>
  </si>
  <si>
    <t>Medication reconcilliation</t>
  </si>
  <si>
    <t>safe and secure distribution of medicines</t>
  </si>
  <si>
    <t xml:space="preserve">High-risk mediicnes </t>
  </si>
  <si>
    <t>Clinicians use the safety and quality systems from the Clinical Governance Standard when: 
a.	Implementing policies and procedures for comprehensive care 
b.	Managing risks associated with comprehensive care 
c.	Identifying training requirements to deliver comprehensive care</t>
  </si>
  <si>
    <t>The Service applies the quality improvement system from the Clinical Governance Standard when: 
a.	Monitoring the delivery of comprehensive care 
b.	Implementing strategies to improve the outcomes from comprehensive care and associated processes 
c.	Reporting on the delivery of comprehensive care</t>
  </si>
  <si>
    <t>The Service has systems for comprehensive care that: 
a.	Provide care to patients in the setting that best meets their clinical needs 
b.	Ensure timely referral of patients with specialist healthcare needs to relevant services 
c.	Identify, at all times, the clinician with overall accountability for a patient’s care</t>
  </si>
  <si>
    <t>The Service has processes to: 
a.	Support multidisciplinary collaboration and teamwork 
b.	Define the roles and responsibilities of each clinician working in a team</t>
  </si>
  <si>
    <t xml:space="preserve">Clinicians work collaboratively to plan and deliver comprehensive </t>
  </si>
  <si>
    <t>The Service facilitates reporting to other relevant clinicians involved in a patient’s ongoing care</t>
  </si>
  <si>
    <t>The Service has processes to assure itself that clinicians conducting cosmetic surgery assess a patient’s suitability for the cosmetic surgery and is informed by:
a.	A patient’s general health, including psychological health and other medical conditions that may impact suitability for cosmetic surgery
b.	Where available, information from a patient’s referring clinician
c.	The patient’s goals 
d.	Outcomes of independent psychological assessments when further assessment is undertaken</t>
  </si>
  <si>
    <t>The Service has processes relevant to the patient accessing cosmetic surgery for integrated and timely screening and assessment</t>
  </si>
  <si>
    <t>The Service has processes to assure itself that clinicians conducting cosmetic surgery: 
a.	Develop and agree to a plan for the cosmetic surgery with the patient 
b.	Deliver cosmetic surgery in accordance with the agreed plan for cosmetic surgery
c.	Monitor patients following cosmetic surgery
d.	Provide post-operative discharge instructions to the patient, including when to seek emergency assistance 
e.	Schedule follow-up health care when required</t>
  </si>
  <si>
    <t xml:space="preserve">The Service has systems that are consistent with best-practice guidelines for:
a.	Falls prevention 
b.	Minimising harm from falls 
c.	Post-falls management  </t>
  </si>
  <si>
    <t>The Service ensures that equipment, devices and tools are available to promote safe mobility and manage risks of falls</t>
  </si>
  <si>
    <t>Clinicians providing care to patients at risk of falls provide patients with information about reducing falls risks and fall-prevention strategies</t>
  </si>
  <si>
    <t>Click here to navigate to the list of evidence for Action 5.01</t>
  </si>
  <si>
    <t>Click here to navigate to the list of evidence for Action 5.02</t>
  </si>
  <si>
    <t>Click here to navigate to the list of evidence for Action 5.03</t>
  </si>
  <si>
    <t>Click here to navigate to the list of evidence for Action 5.04</t>
  </si>
  <si>
    <t>Click here to navigate to the list of evidence for Action 5.05</t>
  </si>
  <si>
    <t>Click here to navigate to the list of evidence for Action 5.06</t>
  </si>
  <si>
    <t>Click here to navigate to the list of evidence for Action 5.07</t>
  </si>
  <si>
    <t>Click here to navigate to the list of evidence for Action 5.08</t>
  </si>
  <si>
    <t>Click here to navigate to the list of evidence for Action 5.09</t>
  </si>
  <si>
    <t>Click here to navigate to the task list for Action 5.01</t>
  </si>
  <si>
    <t>Click here to navigate to the task list for Action 5.02</t>
  </si>
  <si>
    <t>Click here to navigate to the task list for Action 5.03</t>
  </si>
  <si>
    <t>Click here to navigate to the task list for Action 5.04</t>
  </si>
  <si>
    <t>Click here to navigate to the task list for Action 5.05</t>
  </si>
  <si>
    <t>Click here to navigate to the task list for Action 5.06</t>
  </si>
  <si>
    <t>Click here to navigate to the task list for Action 5.07</t>
  </si>
  <si>
    <t>Click here to navigate to the task list for Action 5.08</t>
  </si>
  <si>
    <t>Click here to navigate to the task list for Action 5.09</t>
  </si>
  <si>
    <t>Planning and developing comprehensive care</t>
  </si>
  <si>
    <t xml:space="preserve">Suitability for cosmetic surgery </t>
  </si>
  <si>
    <t xml:space="preserve">Screening and assessment </t>
  </si>
  <si>
    <t xml:space="preserve">Minimiding patient harm from falls </t>
  </si>
  <si>
    <t>Planning and delivering comprehensive care</t>
  </si>
  <si>
    <t xml:space="preserve">Minimsing patient harm from falls </t>
  </si>
  <si>
    <t>Suitability for cosmetic surgery</t>
  </si>
  <si>
    <t>Screening and assessment</t>
  </si>
  <si>
    <t xml:space="preserve">Planning and delivering comprehensive care </t>
  </si>
  <si>
    <t xml:space="preserve">Minimising patient harm from falls </t>
  </si>
  <si>
    <t>Clinicians use the safety and quality systems from the Clinical Governance Standard when: 
a.	Implementing policies and procedures to support effective clinical communication 
b.	Managing risks associated with clinical communication 
c.	Identifying training requirements for effective and coordinated clinical communication</t>
  </si>
  <si>
    <t>The Service applies the quality improvement system from the Clinical Governance Standard when: 
a.	Monitoring the effectiveness of clinical communication and associated processes 
b.	Implementing strategies to improve clinical communication and associated processes 
c.	Reporting on the effectiveness and outcomes of clinical communication processes</t>
  </si>
  <si>
    <t>The Service has clinical communications processes to support effective communication when: 
a.	Patient identification and procedure matching should occur 
b.	All or part of a patient’s care is transferred within a Service, between multidisciplinary teams, between clinicians or between Services, and on discharge 
c.	Critical information about a patient’s care, including information on risks, emerges or changes</t>
  </si>
  <si>
    <t>The Service: 
a.	Defines approved identifiers for patients according to best-practice guidelines 
b.	Requires at least three approved identifiers on registration and admission; when care, medication, therapy and cosmetic surgery is provided; and when clinical handover, transfer or discharge documentation is generated</t>
  </si>
  <si>
    <t>The Service specifies the: 
a.	Processes to correctly match patients to their care 
b.	Information that is documented about the process of correctly matching patients to their intended care</t>
  </si>
  <si>
    <t>The Service, in collaboration with clinicians, defines the: 
a.	Minimum information content to be communicated at clinical handover, based on best-practice guidelines 
b.	Risks relevant to the service context and the particular needs of the patient 
c.	Clinicians who are to be involved in the clinical handover</t>
  </si>
  <si>
    <t>Clinicians use structured clinical handover processes that include: 
a.	Preparing and scheduling clinical handover 
b.	Having the relevant information at clinical handover 
c.	Organising relevant clinicians and others to participate in clinical handover 
d.	Being aware of the patient’s goals and preferences 
e.	Supporting patients, carers and families to be involved in clinical handover, in accordance with the wishes of the patient 
f.	Ensuring that clinical handover results in the transfer of information, responsibility and accountability for care</t>
  </si>
  <si>
    <t>Clinicians and multidisciplinary teams use clinical communication processes to effectively communicate critical information, alerts and risks, in a timely way, to patients and clinicians who make decisions about ongoing healthcare</t>
  </si>
  <si>
    <t>The Service ensures there are communication processes for patients to directly communicate critical information and risks about care to clinicians</t>
  </si>
  <si>
    <t>The Service has processes to contemporaneously document information in the healthcare record, including: 
a.	Critical information, alerts and risks 
b.	Reassessment processes and outcomes 
c.	Changes to the patient’s care plan</t>
  </si>
  <si>
    <t>Click here to navigate to the list of evidence for Action 6.01</t>
  </si>
  <si>
    <t>Click here to navigate to the list of evidence for Action 6.02</t>
  </si>
  <si>
    <t>Click here to navigate to the list of evidence for Action 6.03</t>
  </si>
  <si>
    <t>Click here to navigate to the list of evidence for Action 6.04</t>
  </si>
  <si>
    <t>Click here to navigate to the list of evidence for Action 6.05</t>
  </si>
  <si>
    <t>Click here to navigate to the list of evidence for Action 6.06</t>
  </si>
  <si>
    <t>Click here to navigate to the list of evidence for Action 6.07</t>
  </si>
  <si>
    <t>Click here to navigate to the list of evidence for Action 6.08</t>
  </si>
  <si>
    <t>Click here to navigate to the list of evidence for Action 6.09</t>
  </si>
  <si>
    <t>Click here to navigate to the task list for Action 6.01</t>
  </si>
  <si>
    <t>Click here to navigate to the task list for Action 6.02</t>
  </si>
  <si>
    <t>Click here to navigate to the task list for Action 6.03</t>
  </si>
  <si>
    <t>Click here to navigate to the task list for Action 6.04</t>
  </si>
  <si>
    <t>Click here to navigate to the task list for Action 6.05</t>
  </si>
  <si>
    <t>Click here to navigate to the task list for Action 6.06</t>
  </si>
  <si>
    <t>Click here to navigate to the task list for Action 6.07</t>
  </si>
  <si>
    <t>Click here to navigate to the task list for Action 6.08</t>
  </si>
  <si>
    <t>Click here to navigate to the task list for Action 6.09</t>
  </si>
  <si>
    <t xml:space="preserve">Communication at clinical handover </t>
  </si>
  <si>
    <t>Communicating clinical informaion</t>
  </si>
  <si>
    <t>The Service applies the quality improvement system from the Clinical Governance Standard when:
a.	Monitoring recognition and response systems 
b.	Implementing strategies to improve recognition and response systems 
c.	Reporting on effectiveness and outcomes of recognition and response systems</t>
  </si>
  <si>
    <t>The Service has processes to detect acute physiological deterioration that require clinicians to: 
a.	Document individualised vital sign monitoring plans 
b.	Monitor patients as required by their individualised monitoring plan 
c.	Graphically document and track changes in agreed observations to detect acute deterioration over time, as appropriate for the patient</t>
  </si>
  <si>
    <t>The Service has processes to recognise acute deterioration in mental state during or following cosmetic surgery that require clinicians to: 
a.	Monitor patients at risk of acute deterioration in mental state, including patients at risk of developing delirium 
b.	Include the person’s known early warning signs of deterioration in mental state in their individualised monitoring plan 
c.	Assess possible causes of acute deterioration in mental state, including delirium, when changes in behaviour, cognitive function, perception, physical function or emotional state are observed or reported 
d.	Determine the required level of observation for a patient at risk of acute deterioration in mental state 
e.	Document and communicate observed or reported changes in mental state</t>
  </si>
  <si>
    <t>The Service supports the workforce to: 
a.	Use protocols that specify criteria and pathways for escalating care to call for emergency assistance in a timely way
b.	Notify a patient’s other care providers, family and carers when their care is escalated</t>
  </si>
  <si>
    <t>The Service has processes for patients, carers or families to directly escalate care</t>
  </si>
  <si>
    <t>The Service has processes that support a timely response by clinicians with the skills required to manage episodes of acute deterioration</t>
  </si>
  <si>
    <t>The Service has processes to ensure rapid access at all times to at least one clinician, either on site or in close proximity, who can deliver advanced life support</t>
  </si>
  <si>
    <t>The Service has processes for rapid referral to services that can provide definitive management of acute physical deterioration</t>
  </si>
  <si>
    <t>The Service has processes to ensure rapid referral to mental health services to meet the needs of patients whose mental state has acutely deteriorated</t>
  </si>
  <si>
    <t>Click here to navigate to the list of evidence for Action 7.01</t>
  </si>
  <si>
    <t>Click here to navigate to the list of evidence for Action 7.02</t>
  </si>
  <si>
    <t>Click here to navigate to the list of evidence for Action 7.03</t>
  </si>
  <si>
    <t>Click here to navigate to the list of evidence for Action 7.04</t>
  </si>
  <si>
    <t>Click here to navigate to the list of evidence for Action 7.05</t>
  </si>
  <si>
    <t>Click here to navigate to the list of evidence for Action 7.06</t>
  </si>
  <si>
    <t>Click here to navigate to the list of evidence for Action 7.07</t>
  </si>
  <si>
    <t>Click here to navigate to the list of evidence for Action 7.08</t>
  </si>
  <si>
    <t>Click here to navigate to the list of evidence for Action 7.09</t>
  </si>
  <si>
    <t>Click here to navigate to the task list for Action 7.09</t>
  </si>
  <si>
    <t>Click here to navigate to the task list for Action 7.08</t>
  </si>
  <si>
    <t>Click here to navigate to the task list for Action 7.07</t>
  </si>
  <si>
    <t>Click here to navigate to the task list for Action 7.06</t>
  </si>
  <si>
    <t>Click here to navigate to the task list for Action 7.05</t>
  </si>
  <si>
    <t>Click here to navigate to the task list for Action 7.04</t>
  </si>
  <si>
    <t>Click here to navigate to the task list for Action 7.03</t>
  </si>
  <si>
    <t>Click here to navigate to the task list for Action 7.02</t>
  </si>
  <si>
    <t>Click here to navigate to the task list for Action 7.01</t>
  </si>
  <si>
    <t>Policies and Procedures</t>
  </si>
  <si>
    <t>Evaluating performance</t>
  </si>
  <si>
    <t>Task-based care</t>
  </si>
  <si>
    <t>Safe environment for delivery of care</t>
  </si>
  <si>
    <t xml:space="preserve">Safe and secure storage and distribution of medicines </t>
  </si>
  <si>
    <t>Informed consent</t>
  </si>
  <si>
    <t>Partnerships in the planning, design, monitoring and evaluation of cosmetic surgery</t>
  </si>
  <si>
    <t>Communicating clinical information</t>
  </si>
  <si>
    <t>Service:</t>
  </si>
  <si>
    <t>There is a worksheet for each of the seven Standards in the National Safety and Quality Cosmetic Surgery Standards. The worksheet includes columns for the actions, reflective questions, examples of evidence, performance rating, estimate of percentage complete, action plan or comments, responsible person or area, due date and priority rating.
Below is a screenshot of the worksheet for the Clinical Governance Standard:</t>
  </si>
  <si>
    <t>There are two ways to update the task list:
- Option 1: Use the available columns in the Standard worksheet
- Option 2: Use the task list worksheet</t>
  </si>
  <si>
    <r>
      <t xml:space="preserve">This worksheet provides a summary report on the percentage completion for each action.
</t>
    </r>
    <r>
      <rPr>
        <u/>
        <sz val="10"/>
        <color theme="1"/>
        <rFont val="Arial"/>
        <family val="2"/>
      </rPr>
      <t>You do not need to enter any information in this worksheet. The worksheet is password protected.</t>
    </r>
    <r>
      <rPr>
        <sz val="10"/>
        <color theme="1"/>
        <rFont val="Arial"/>
        <family val="2"/>
      </rPr>
      <t xml:space="preserve"> The 'Overview of Progress' worksheet is populated automatically based on the entries from the individual Standards worksheets.
The buttons located at the top of the worksheet helps with navigating to the corresponding Standard.
Each Standard has a table of actions. The table has the following headings:
</t>
    </r>
    <r>
      <rPr>
        <sz val="10"/>
        <color theme="1"/>
        <rFont val="Symbol"/>
        <family val="1"/>
        <charset val="2"/>
      </rPr>
      <t xml:space="preserve">· </t>
    </r>
    <r>
      <rPr>
        <i/>
        <sz val="10"/>
        <color theme="1"/>
        <rFont val="Arial"/>
        <family val="2"/>
      </rPr>
      <t xml:space="preserve">Action </t>
    </r>
    <r>
      <rPr>
        <sz val="10"/>
        <color theme="1"/>
        <rFont val="Arial"/>
        <family val="2"/>
      </rPr>
      <t xml:space="preserve">(column B) lists the action numbers, which are hyperlinks to the Standard worksheet.
</t>
    </r>
    <r>
      <rPr>
        <sz val="10"/>
        <color theme="1"/>
        <rFont val="Symbol"/>
        <family val="1"/>
        <charset val="2"/>
      </rPr>
      <t>·</t>
    </r>
    <r>
      <rPr>
        <sz val="10"/>
        <color theme="1"/>
        <rFont val="Arial"/>
        <family val="2"/>
      </rPr>
      <t xml:space="preserve"> </t>
    </r>
    <r>
      <rPr>
        <i/>
        <sz val="10"/>
        <color theme="1"/>
        <rFont val="Arial"/>
        <family val="2"/>
      </rPr>
      <t xml:space="preserve">% column </t>
    </r>
    <r>
      <rPr>
        <sz val="10"/>
        <color theme="1"/>
        <rFont val="Arial"/>
        <family val="2"/>
      </rPr>
      <t xml:space="preserve">(columns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t>
    </r>
    <r>
      <rPr>
        <sz val="10"/>
        <color theme="1"/>
        <rFont val="Symbol"/>
        <family val="1"/>
        <charset val="2"/>
      </rPr>
      <t>·</t>
    </r>
    <r>
      <rPr>
        <sz val="10"/>
        <color theme="1"/>
        <rFont val="Arial"/>
        <family val="2"/>
      </rPr>
      <t xml:space="preserve"> Number of actions updated against the number of actions in the National Safety and Quality Cosmetic Surgery Standards
</t>
    </r>
    <r>
      <rPr>
        <sz val="10"/>
        <color theme="1"/>
        <rFont val="Symbol"/>
        <family val="1"/>
        <charset val="2"/>
      </rPr>
      <t>·</t>
    </r>
    <r>
      <rPr>
        <sz val="10"/>
        <color theme="1"/>
        <rFont val="Arial"/>
        <family val="2"/>
      </rPr>
      <t xml:space="preserve"> Summary of actions met, not met and not applicable in raw figures and in percent figures</t>
    </r>
  </si>
  <si>
    <t xml:space="preserve">To update the evidence list:
</t>
  </si>
  <si>
    <r>
      <t xml:space="preserve">Use the hyperlinks in the </t>
    </r>
    <r>
      <rPr>
        <i/>
        <sz val="10"/>
        <color theme="1"/>
        <rFont val="Arial"/>
        <family val="2"/>
      </rPr>
      <t>Link to evidence column</t>
    </r>
    <r>
      <rPr>
        <sz val="10"/>
        <color theme="1"/>
        <rFont val="Arial"/>
        <family val="2"/>
      </rPr>
      <t xml:space="preserve"> (column C) to navigate to the corresponding evidence list worksheet (EL tab name). The evidence list worksheet has the following columns:
- </t>
    </r>
    <r>
      <rPr>
        <i/>
        <sz val="10"/>
        <color theme="1"/>
        <rFont val="Arial"/>
        <family val="2"/>
      </rPr>
      <t>No.</t>
    </r>
    <r>
      <rPr>
        <sz val="10"/>
        <color theme="1"/>
        <rFont val="Arial"/>
        <family val="2"/>
      </rPr>
      <t xml:space="preserve"> (column B) lists the action numbers, which are hyperlinks to the Standard worksheet. Hyperlink cells are shaded with a pale yellow colour.
- </t>
    </r>
    <r>
      <rPr>
        <i/>
        <sz val="10"/>
        <color theme="1"/>
        <rFont val="Arial"/>
        <family val="2"/>
      </rPr>
      <t xml:space="preserve">Evidence </t>
    </r>
    <r>
      <rPr>
        <sz val="10"/>
        <color theme="1"/>
        <rFont val="Arial"/>
        <family val="2"/>
      </rPr>
      <t xml:space="preserve">(column C) is a free text column to list evidence. 
- </t>
    </r>
    <r>
      <rPr>
        <i/>
        <sz val="10"/>
        <color theme="1"/>
        <rFont val="Arial"/>
        <family val="2"/>
      </rPr>
      <t xml:space="preserve">Comments </t>
    </r>
    <r>
      <rPr>
        <sz val="10"/>
        <color theme="1"/>
        <rFont val="Arial"/>
        <family val="2"/>
      </rPr>
      <t xml:space="preserve">(column D) is another free text column to list additional information about the evidence, such as validity dates, or status and location of a document.
Unlike the first option, you can list your evidence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
</t>
    </r>
  </si>
  <si>
    <r>
      <rPr>
        <sz val="10"/>
        <color theme="1"/>
        <rFont val="Symbol"/>
        <family val="1"/>
        <charset val="2"/>
      </rPr>
      <t>·</t>
    </r>
    <r>
      <rPr>
        <sz val="10"/>
        <color theme="1"/>
        <rFont val="Arial"/>
        <family val="2"/>
      </rPr>
      <t xml:space="preserve"> </t>
    </r>
    <r>
      <rPr>
        <i/>
        <sz val="10"/>
        <color theme="1"/>
        <rFont val="Arial"/>
        <family val="2"/>
      </rPr>
      <t>Action plan or comments</t>
    </r>
    <r>
      <rPr>
        <sz val="10"/>
        <color theme="1"/>
        <rFont val="Arial"/>
        <family val="2"/>
      </rPr>
      <t xml:space="preserve"> (column F) is a free text column that allows you to note any tasks that may be needed to complete the action or to include the reasons why an action is rated not applicable.
</t>
    </r>
    <r>
      <rPr>
        <sz val="10"/>
        <color theme="1"/>
        <rFont val="Symbol"/>
        <family val="1"/>
        <charset val="2"/>
      </rPr>
      <t>·</t>
    </r>
    <r>
      <rPr>
        <sz val="10"/>
        <color theme="1"/>
        <rFont val="Arial"/>
        <family val="2"/>
      </rPr>
      <t xml:space="preserve"> </t>
    </r>
    <r>
      <rPr>
        <i/>
        <sz val="10"/>
        <color theme="1"/>
        <rFont val="Arial"/>
        <family val="2"/>
      </rPr>
      <t xml:space="preserve">Responsible person or area </t>
    </r>
    <r>
      <rPr>
        <sz val="10"/>
        <color theme="1"/>
        <rFont val="Arial"/>
        <family val="2"/>
      </rPr>
      <t xml:space="preserve">(column G) is another free text column that allows you to add the name of the person or group of people with responsibility for ensuring that action is taken.
</t>
    </r>
    <r>
      <rPr>
        <sz val="10"/>
        <color theme="1"/>
        <rFont val="Symbol"/>
        <family val="1"/>
        <charset val="2"/>
      </rPr>
      <t>·</t>
    </r>
    <r>
      <rPr>
        <sz val="10"/>
        <color theme="1"/>
        <rFont val="Arial"/>
        <family val="2"/>
      </rPr>
      <t xml:space="preserve"> </t>
    </r>
    <r>
      <rPr>
        <i/>
        <sz val="10"/>
        <color theme="1"/>
        <rFont val="Arial"/>
        <family val="2"/>
      </rPr>
      <t xml:space="preserve">Due date </t>
    </r>
    <r>
      <rPr>
        <sz val="10"/>
        <color theme="1"/>
        <rFont val="Arial"/>
        <family val="2"/>
      </rPr>
      <t xml:space="preserve">(column H) allows you to add a target date of completion for the action. Entries in this column are limited to dates only.
</t>
    </r>
    <r>
      <rPr>
        <sz val="10"/>
        <color theme="1"/>
        <rFont val="Symbol"/>
        <family val="1"/>
        <charset val="2"/>
      </rPr>
      <t>·</t>
    </r>
    <r>
      <rPr>
        <sz val="10"/>
        <color theme="1"/>
        <rFont val="Arial"/>
        <family val="2"/>
      </rPr>
      <t xml:space="preserve"> </t>
    </r>
    <r>
      <rPr>
        <i/>
        <sz val="10"/>
        <color theme="1"/>
        <rFont val="Arial"/>
        <family val="2"/>
      </rPr>
      <t>Priority</t>
    </r>
    <r>
      <rPr>
        <sz val="10"/>
        <color theme="1"/>
        <rFont val="Arial"/>
        <family val="2"/>
      </rPr>
      <t xml:space="preserve"> (column I) allows you to allocate a priority rating to a task. Entries in this column are limited to the following:
- High
- Medium
- Low
</t>
    </r>
    <r>
      <rPr>
        <sz val="10"/>
        <color theme="1"/>
        <rFont val="Symbol"/>
        <family val="1"/>
        <charset val="2"/>
      </rPr>
      <t>·</t>
    </r>
    <r>
      <rPr>
        <sz val="10"/>
        <color theme="1"/>
        <rFont val="Arial"/>
        <family val="2"/>
      </rPr>
      <t xml:space="preserve"> </t>
    </r>
    <r>
      <rPr>
        <i/>
        <sz val="10"/>
        <color theme="1"/>
        <rFont val="Arial"/>
        <family val="2"/>
      </rPr>
      <t xml:space="preserve">Link to task list </t>
    </r>
    <r>
      <rPr>
        <sz val="10"/>
        <color theme="1"/>
        <rFont val="Arial"/>
        <family val="2"/>
      </rPr>
      <t>(column J) lists hyperlinks to the task list worksheet. Hyperlink cells are shaded with a pale yellow colour.</t>
    </r>
  </si>
  <si>
    <t>The Australian Commission on Safety and Quality in Health Care (the Commission) developed this monitoring tool as part of a suite of resources to assist Services implementing the National Safety and Quality Cosmetic Surgery Standards (Cosmetic Surgery Standards). 
This tool supports Services seeking accreditation against the Cosmetic Surgery Standards as it tracks examples of evidence against the associated action items.
The use of this tool is optional, and it does not need to be provided to assessors as part of accreditation.
Before you proceed, please enter your organisation's name in the space provided below:</t>
  </si>
  <si>
    <t>The Service partners with the workforce and patients to seek and incorporate their views and experiences into the planning, design, monitoring and evaluation of cosmetic surgery services</t>
  </si>
  <si>
    <t>Based on the Cosmetic Surgery Standards, December 2023</t>
  </si>
  <si>
    <t>List of evidence for the Cosmetic Surgery Standards, December 2023</t>
  </si>
  <si>
    <t>Task list for the Cosmetic Surgery Standards, December 2023</t>
  </si>
  <si>
    <t>There are 22 worksheets in this workbook. Click on the hyperlinks below to navigate to the relevant worksheet:</t>
  </si>
  <si>
    <r>
      <rPr>
        <sz val="10"/>
        <color theme="1"/>
        <rFont val="Symbol"/>
        <family val="1"/>
        <charset val="2"/>
      </rPr>
      <t>·</t>
    </r>
    <r>
      <rPr>
        <sz val="10"/>
        <color theme="1"/>
        <rFont val="Arial"/>
        <family val="2"/>
      </rPr>
      <t xml:space="preserve"> </t>
    </r>
    <r>
      <rPr>
        <i/>
        <sz val="10"/>
        <color theme="1"/>
        <rFont val="Arial"/>
        <family val="2"/>
      </rPr>
      <t>How do you rate your performance</t>
    </r>
    <r>
      <rPr>
        <sz val="10"/>
        <color theme="1"/>
        <rFont val="Arial"/>
        <family val="2"/>
      </rPr>
      <t xml:space="preserve"> (column D) requires you to determine whether your Service meets the requirement of the actions. The available evidence should be able to assist you with determining the ratings in this column.
Entries in this column are limited to the following:
- Met
- Mostly met with some exceptions
- Partially met
- Substantially not met
You can type your rating in this column or use the drop-down list. If there is a spelling mistake or you typed an entry that is not available, an error message shows that the entry is not valid.
</t>
    </r>
    <r>
      <rPr>
        <sz val="10"/>
        <color theme="1"/>
        <rFont val="Symbol"/>
        <family val="1"/>
        <charset val="2"/>
      </rPr>
      <t>·</t>
    </r>
    <r>
      <rPr>
        <sz val="10"/>
        <color theme="1"/>
        <rFont val="Arial"/>
        <family val="2"/>
      </rPr>
      <t xml:space="preserve"> </t>
    </r>
    <r>
      <rPr>
        <i/>
        <sz val="10"/>
        <color theme="1"/>
        <rFont val="Arial"/>
        <family val="2"/>
      </rPr>
      <t>Estimate of percentage complete</t>
    </r>
    <r>
      <rPr>
        <sz val="10"/>
        <color theme="1"/>
        <rFont val="Arial"/>
        <family val="2"/>
      </rPr>
      <t xml:space="preserve"> (column E) is linked with entries in the </t>
    </r>
    <r>
      <rPr>
        <i/>
        <sz val="10"/>
        <color theme="1"/>
        <rFont val="Arial"/>
        <family val="2"/>
      </rPr>
      <t xml:space="preserve">How do you rate your performance </t>
    </r>
    <r>
      <rPr>
        <sz val="10"/>
        <color theme="1"/>
        <rFont val="Arial"/>
        <family val="2"/>
      </rPr>
      <t xml:space="preserve">column (column D).
A </t>
    </r>
    <r>
      <rPr>
        <i/>
        <sz val="10"/>
        <color theme="1"/>
        <rFont val="Arial"/>
        <family val="2"/>
      </rPr>
      <t xml:space="preserve">met </t>
    </r>
    <r>
      <rPr>
        <sz val="10"/>
        <color theme="1"/>
        <rFont val="Arial"/>
        <family val="2"/>
      </rPr>
      <t xml:space="preserve">rating is equivalent to 100%, </t>
    </r>
    <r>
      <rPr>
        <i/>
        <sz val="10"/>
        <color theme="1"/>
        <rFont val="Arial"/>
        <family val="2"/>
      </rPr>
      <t>mostly met with some exceptions</t>
    </r>
    <r>
      <rPr>
        <sz val="10"/>
        <color theme="1"/>
        <rFont val="Arial"/>
        <family val="2"/>
      </rPr>
      <t xml:space="preserve"> - 80%, </t>
    </r>
    <r>
      <rPr>
        <i/>
        <sz val="10"/>
        <color theme="1"/>
        <rFont val="Arial"/>
        <family val="2"/>
      </rPr>
      <t>partially met</t>
    </r>
    <r>
      <rPr>
        <sz val="10"/>
        <color theme="1"/>
        <rFont val="Arial"/>
        <family val="2"/>
      </rPr>
      <t xml:space="preserve"> - 50% and </t>
    </r>
    <r>
      <rPr>
        <i/>
        <sz val="10"/>
        <color theme="1"/>
        <rFont val="Arial"/>
        <family val="2"/>
      </rPr>
      <t>substantially not met</t>
    </r>
    <r>
      <rPr>
        <sz val="10"/>
        <color theme="1"/>
        <rFont val="Arial"/>
        <family val="2"/>
      </rPr>
      <t xml:space="preserve"> - 20%. For some actions that can be rated not applicable, </t>
    </r>
    <r>
      <rPr>
        <i/>
        <sz val="10"/>
        <color theme="1"/>
        <rFont val="Arial"/>
        <family val="2"/>
      </rPr>
      <t xml:space="preserve">n/a </t>
    </r>
    <r>
      <rPr>
        <sz val="10"/>
        <color theme="1"/>
        <rFont val="Arial"/>
        <family val="2"/>
      </rPr>
      <t>is displayed.</t>
    </r>
  </si>
  <si>
    <r>
      <rPr>
        <u/>
        <sz val="10"/>
        <color theme="1"/>
        <rFont val="Arial"/>
        <family val="2"/>
      </rPr>
      <t>Option 1: Use the available columns in the Standard worksheet</t>
    </r>
    <r>
      <rPr>
        <sz val="10"/>
        <color theme="1"/>
        <rFont val="Arial"/>
        <family val="2"/>
      </rPr>
      <t xml:space="preserve">
Columns F to I in the Standard worksheet relates to the task list to meet the requirements of the actions. The disadvantage of listing tasks in the Standard worksheet is that you are limited to updating information within a single row.
</t>
    </r>
    <r>
      <rPr>
        <u/>
        <sz val="10"/>
        <color theme="1"/>
        <rFont val="Arial"/>
        <family val="2"/>
      </rPr>
      <t>Option 2: Use the task list worksheet</t>
    </r>
    <r>
      <rPr>
        <sz val="10"/>
        <color theme="1"/>
        <rFont val="Arial"/>
        <family val="2"/>
      </rPr>
      <t xml:space="preserve">
Hide columns F to I in the Standard worksheet by clicking on the Hide Button located above column K.
Use the hyperlinks in the </t>
    </r>
    <r>
      <rPr>
        <i/>
        <sz val="10"/>
        <color theme="1"/>
        <rFont val="Arial"/>
        <family val="2"/>
      </rPr>
      <t xml:space="preserve">Link to task list </t>
    </r>
    <r>
      <rPr>
        <sz val="10"/>
        <color theme="1"/>
        <rFont val="Arial"/>
        <family val="2"/>
      </rPr>
      <t xml:space="preserve">column (column J) to navigate to the corresponding task list worksheet (TL tab name). The task list worksheet has the following columns:
- </t>
    </r>
    <r>
      <rPr>
        <i/>
        <sz val="10"/>
        <color theme="1"/>
        <rFont val="Arial"/>
        <family val="2"/>
      </rPr>
      <t xml:space="preserve">No. </t>
    </r>
    <r>
      <rPr>
        <sz val="10"/>
        <color theme="1"/>
        <rFont val="Arial"/>
        <family val="2"/>
      </rPr>
      <t xml:space="preserve">(column B) lists the action numbers, which are hyperlinks to the Standard worksheet. Hyperlink cells are shaded with a pale yellow colour.
- </t>
    </r>
    <r>
      <rPr>
        <i/>
        <sz val="10"/>
        <color theme="1"/>
        <rFont val="Arial"/>
        <family val="2"/>
      </rPr>
      <t xml:space="preserve">Action plan or comments </t>
    </r>
    <r>
      <rPr>
        <sz val="10"/>
        <color theme="1"/>
        <rFont val="Arial"/>
        <family val="2"/>
      </rPr>
      <t xml:space="preserve">(column C) is the equivalent of column H in the Standard worksheet.
- </t>
    </r>
    <r>
      <rPr>
        <i/>
        <sz val="10"/>
        <color theme="1"/>
        <rFont val="Arial"/>
        <family val="2"/>
      </rPr>
      <t xml:space="preserve">Responsible person or area </t>
    </r>
    <r>
      <rPr>
        <sz val="10"/>
        <color theme="1"/>
        <rFont val="Arial"/>
        <family val="2"/>
      </rPr>
      <t xml:space="preserve">(column D) is the equivalent of column I in the Standard worksheet.
- </t>
    </r>
    <r>
      <rPr>
        <i/>
        <sz val="10"/>
        <color theme="1"/>
        <rFont val="Arial"/>
        <family val="2"/>
      </rPr>
      <t xml:space="preserve">Due date </t>
    </r>
    <r>
      <rPr>
        <sz val="10"/>
        <color theme="1"/>
        <rFont val="Arial"/>
        <family val="2"/>
      </rPr>
      <t xml:space="preserve">(column E) is the equivalent of column J in the Standard worksheet.
- </t>
    </r>
    <r>
      <rPr>
        <i/>
        <sz val="10"/>
        <color theme="1"/>
        <rFont val="Arial"/>
        <family val="2"/>
      </rPr>
      <t xml:space="preserve">Priority </t>
    </r>
    <r>
      <rPr>
        <sz val="10"/>
        <color theme="1"/>
        <rFont val="Arial"/>
        <family val="2"/>
      </rPr>
      <t xml:space="preserve">(column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
    </r>
  </si>
  <si>
    <r>
      <t xml:space="preserve">The column headings in the Standards worksheets are as follows:
</t>
    </r>
    <r>
      <rPr>
        <sz val="10"/>
        <color theme="1"/>
        <rFont val="Symbol"/>
        <family val="1"/>
        <charset val="2"/>
      </rPr>
      <t>·</t>
    </r>
    <r>
      <rPr>
        <sz val="10"/>
        <color theme="1"/>
        <rFont val="Arial"/>
        <family val="2"/>
      </rPr>
      <t xml:space="preserve"> </t>
    </r>
    <r>
      <rPr>
        <i/>
        <sz val="10"/>
        <color theme="1"/>
        <rFont val="Arial"/>
        <family val="2"/>
      </rPr>
      <t>Actions</t>
    </r>
    <r>
      <rPr>
        <sz val="10"/>
        <color theme="1"/>
        <rFont val="Arial"/>
        <family val="2"/>
      </rPr>
      <t xml:space="preserve"> (columns A and B) state the action number and requirements from the NSQCS Standards
</t>
    </r>
    <r>
      <rPr>
        <sz val="10"/>
        <color theme="1"/>
        <rFont val="Symbol"/>
        <family val="1"/>
        <charset val="2"/>
      </rPr>
      <t>·</t>
    </r>
    <r>
      <rPr>
        <sz val="10"/>
        <color theme="1"/>
        <rFont val="Arial"/>
        <family val="2"/>
      </rPr>
      <t xml:space="preserve"> </t>
    </r>
    <r>
      <rPr>
        <i/>
        <sz val="10"/>
        <color theme="1"/>
        <rFont val="Arial"/>
        <family val="2"/>
      </rPr>
      <t>Link to evidence</t>
    </r>
    <r>
      <rPr>
        <sz val="10"/>
        <color theme="1"/>
        <rFont val="Arial"/>
        <family val="2"/>
      </rPr>
      <t xml:space="preserve"> (column C) lists hyperlinks to the evidence list worksheet. Hyperlink cells are shaded with a pale yellow colour.</t>
    </r>
  </si>
  <si>
    <t>Number of actions updated against the number of actions in the NSQCS Standards:</t>
  </si>
  <si>
    <t xml:space="preserve">Safe environment for delivery of care </t>
  </si>
  <si>
    <t>The Service establishes and maintains systems to adapt clinical practices to reduce and mitigate its contribution to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</si>
</sst>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C09]dd\-mmmm\-yyyy;@"/>
  </numFmts>
  <fonts count="18">
    <font>
      <sz val="10"/>
      <color theme="1"/>
      <name val="Arial"/>
      <family val="2"/>
    </font>
    <font>
      <sz val="10"/>
      <color theme="1"/>
      <name val="Arial"/>
      <family val="2"/>
    </font>
    <font>
      <sz val="10"/>
      <color rgb="FF0070C0"/>
      <name val="Arial"/>
      <family val="2"/>
    </font>
    <font>
      <b/>
      <sz val="10"/>
      <color theme="0"/>
      <name val="Arial"/>
      <family val="2"/>
    </font>
    <font>
      <b/>
      <sz val="10"/>
      <color theme="1"/>
      <name val="Arial"/>
      <family val="2"/>
    </font>
    <font>
      <sz val="10"/>
      <color theme="0"/>
      <name val="Arial"/>
      <family val="2"/>
    </font>
    <font>
      <sz val="20"/>
      <color theme="1"/>
      <name val="Arial"/>
      <family val="2"/>
    </font>
    <font>
      <sz val="14"/>
      <color theme="1"/>
      <name val="Arial"/>
      <family val="2"/>
    </font>
    <font>
      <sz val="8"/>
      <color theme="0"/>
      <name val="Arial"/>
      <family val="2"/>
    </font>
    <font>
      <sz val="8"/>
      <color theme="1"/>
      <name val="Arial"/>
      <family val="2"/>
    </font>
    <font>
      <b/>
      <sz val="10"/>
      <color indexed="8"/>
      <name val="Arial"/>
      <family val="2"/>
    </font>
    <font>
      <i/>
      <sz val="10"/>
      <color theme="1"/>
      <name val="Arial"/>
      <family val="2"/>
    </font>
    <font>
      <b/>
      <sz val="10"/>
      <color rgb="FF0070C0"/>
      <name val="Arial"/>
      <family val="2"/>
    </font>
    <font>
      <b/>
      <u/>
      <sz val="10"/>
      <color theme="1"/>
      <name val="Arial"/>
      <family val="2"/>
    </font>
    <font>
      <sz val="12"/>
      <color theme="1"/>
      <name val="Arial"/>
      <family val="2"/>
    </font>
    <font>
      <sz val="10"/>
      <color theme="1"/>
      <name val="Symbol"/>
      <family val="1"/>
      <charset val="2"/>
    </font>
    <font>
      <u/>
      <sz val="10"/>
      <color theme="1"/>
      <name val="Arial"/>
      <family val="2"/>
    </font>
    <font>
      <sz val="10"/>
      <color theme="1"/>
      <name val="Arial"/>
      <family val="1"/>
      <charset val="2"/>
    </font>
  </fonts>
  <fills count="12">
    <fill>
      <patternFill patternType="none"/>
    </fill>
    <fill>
      <patternFill patternType="gray125"/>
    </fill>
    <fill>
      <patternFill patternType="solid">
        <fgColor rgb="FF732B90"/>
        <bgColor indexed="64"/>
      </patternFill>
    </fill>
    <fill>
      <patternFill patternType="solid">
        <fgColor rgb="FF00B5CC"/>
        <bgColor indexed="64"/>
      </patternFill>
    </fill>
    <fill>
      <patternFill patternType="solid">
        <fgColor rgb="FF00A777"/>
        <bgColor indexed="64"/>
      </patternFill>
    </fill>
    <fill>
      <patternFill patternType="solid">
        <fgColor rgb="FFBA1C8D"/>
        <bgColor indexed="64"/>
      </patternFill>
    </fill>
    <fill>
      <patternFill patternType="solid">
        <fgColor rgb="FF94C947"/>
        <bgColor indexed="64"/>
      </patternFill>
    </fill>
    <fill>
      <patternFill patternType="solid">
        <fgColor rgb="FFE4A11B"/>
        <bgColor indexed="64"/>
      </patternFill>
    </fill>
    <fill>
      <patternFill patternType="solid">
        <fgColor rgb="FF0065A4"/>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82">
    <border>
      <left/>
      <right/>
      <top/>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right/>
      <top/>
      <bottom style="thin">
        <color theme="0"/>
      </bottom>
      <diagonal/>
    </border>
    <border>
      <left/>
      <right style="thin">
        <color theme="0" tint="-0.14996795556505021"/>
      </right>
      <top/>
      <bottom style="thin">
        <color theme="0"/>
      </bottom>
      <diagonal/>
    </border>
    <border>
      <left/>
      <right/>
      <top style="thin">
        <color theme="0"/>
      </top>
      <bottom style="thin">
        <color theme="0"/>
      </bottom>
      <diagonal/>
    </border>
    <border>
      <left/>
      <right style="thin">
        <color theme="0" tint="-0.14996795556505021"/>
      </right>
      <top style="thin">
        <color theme="0"/>
      </top>
      <bottom style="thin">
        <color theme="0"/>
      </bottom>
      <diagonal/>
    </border>
    <border>
      <left/>
      <right/>
      <top style="thin">
        <color theme="0"/>
      </top>
      <bottom style="thin">
        <color theme="0" tint="-0.14996795556505021"/>
      </bottom>
      <diagonal/>
    </border>
    <border>
      <left/>
      <right style="thin">
        <color theme="0" tint="-0.14996795556505021"/>
      </right>
      <top style="thin">
        <color theme="0"/>
      </top>
      <bottom style="thin">
        <color theme="0" tint="-0.14996795556505021"/>
      </bottom>
      <diagonal/>
    </border>
    <border>
      <left/>
      <right/>
      <top style="thin">
        <color theme="0"/>
      </top>
      <bottom/>
      <diagonal/>
    </border>
    <border>
      <left/>
      <right style="thin">
        <color theme="0" tint="-0.14996795556505021"/>
      </right>
      <top style="thin">
        <color theme="0"/>
      </top>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right style="thin">
        <color theme="0" tint="-0.14993743705557422"/>
      </right>
      <top/>
      <bottom style="thin">
        <color theme="0"/>
      </bottom>
      <diagonal/>
    </border>
    <border>
      <left/>
      <right style="thin">
        <color theme="0" tint="-0.14993743705557422"/>
      </right>
      <top style="thin">
        <color theme="0"/>
      </top>
      <bottom/>
      <diagonal/>
    </border>
    <border>
      <left/>
      <right style="thin">
        <color theme="0" tint="-0.14993743705557422"/>
      </right>
      <top style="thin">
        <color theme="0"/>
      </top>
      <bottom style="thin">
        <color theme="0"/>
      </bottom>
      <diagonal/>
    </border>
    <border>
      <left style="thin">
        <color theme="0" tint="-0.14990691854609822"/>
      </left>
      <right/>
      <top style="thin">
        <color theme="0" tint="-0.14993743705557422"/>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0691854609822"/>
      </top>
      <bottom/>
      <diagonal/>
    </border>
    <border>
      <left style="thin">
        <color theme="0" tint="-0.14993743705557422"/>
      </left>
      <right style="thin">
        <color theme="0" tint="-0.14993743705557422"/>
      </right>
      <top style="thin">
        <color theme="0" tint="-0.14990691854609822"/>
      </top>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0691854609822"/>
      </left>
      <right/>
      <top/>
      <bottom/>
      <diagonal/>
    </border>
    <border>
      <left/>
      <right style="thin">
        <color theme="0" tint="-0.14990691854609822"/>
      </right>
      <top/>
      <bottom/>
      <diagonal/>
    </border>
    <border>
      <left/>
      <right style="thin">
        <color theme="0" tint="-0.14990691854609822"/>
      </right>
      <top/>
      <bottom style="thin">
        <color theme="0"/>
      </bottom>
      <diagonal/>
    </border>
    <border>
      <left/>
      <right style="thin">
        <color theme="0" tint="-0.14990691854609822"/>
      </right>
      <top style="thin">
        <color theme="0"/>
      </top>
      <bottom/>
      <diagonal/>
    </border>
    <border>
      <left/>
      <right style="thin">
        <color theme="0" tint="-0.14990691854609822"/>
      </right>
      <top style="thin">
        <color theme="0"/>
      </top>
      <bottom style="thin">
        <color theme="0"/>
      </bottom>
      <diagonal/>
    </border>
    <border>
      <left style="thin">
        <color theme="0" tint="-0.14993743705557422"/>
      </left>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37437055574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3743705557422"/>
      </top>
      <bottom style="thin">
        <color theme="0" tint="-0.14990691854609822"/>
      </bottom>
      <diagonal/>
    </border>
    <border>
      <left/>
      <right/>
      <top style="thin">
        <color theme="0" tint="-0.14993743705557422"/>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right>
      <top style="thin">
        <color theme="0" tint="-0.14996795556505021"/>
      </top>
      <bottom style="thin">
        <color theme="0"/>
      </bottom>
      <diagonal/>
    </border>
    <border>
      <left style="thin">
        <color theme="0"/>
      </left>
      <right style="thin">
        <color theme="0"/>
      </right>
      <top style="thin">
        <color theme="0" tint="-0.14996795556505021"/>
      </top>
      <bottom style="thin">
        <color theme="0"/>
      </bottom>
      <diagonal/>
    </border>
    <border>
      <left style="thin">
        <color theme="0"/>
      </left>
      <right style="thin">
        <color theme="0"/>
      </right>
      <top style="thin">
        <color theme="0" tint="-0.14993743705557422"/>
      </top>
      <bottom style="thin">
        <color theme="0"/>
      </bottom>
      <diagonal/>
    </border>
    <border>
      <left style="thin">
        <color theme="0"/>
      </left>
      <right style="thin">
        <color theme="0"/>
      </right>
      <top/>
      <bottom style="thin">
        <color theme="0"/>
      </bottom>
      <diagonal/>
    </border>
    <border>
      <left style="thin">
        <color theme="0" tint="-0.1499679555650502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0691854609822"/>
      </bottom>
      <diagonal/>
    </border>
    <border>
      <left/>
      <right/>
      <top style="thin">
        <color theme="0" tint="-0.14996795556505021"/>
      </top>
      <bottom/>
      <diagonal/>
    </border>
    <border>
      <left style="thin">
        <color theme="0"/>
      </left>
      <right/>
      <top style="thin">
        <color theme="0" tint="-0.14993743705557422"/>
      </top>
      <bottom style="thin">
        <color theme="0"/>
      </bottom>
      <diagonal/>
    </border>
    <border>
      <left style="thin">
        <color theme="0"/>
      </left>
      <right/>
      <top style="thin">
        <color theme="0"/>
      </top>
      <bottom style="thin">
        <color theme="0"/>
      </bottom>
      <diagonal/>
    </border>
    <border>
      <left/>
      <right style="thin">
        <color theme="0"/>
      </right>
      <top style="thin">
        <color theme="0" tint="-0.14996795556505021"/>
      </top>
      <bottom style="thin">
        <color theme="0"/>
      </bottom>
      <diagonal/>
    </border>
    <border>
      <left/>
      <right style="thin">
        <color theme="0"/>
      </right>
      <top style="thin">
        <color theme="0"/>
      </top>
      <bottom style="thin">
        <color theme="0"/>
      </bottom>
      <diagonal/>
    </border>
  </borders>
  <cellStyleXfs count="4">
    <xf numFmtId="0" fontId="0" fillId="0" borderId="0">
      <alignment vertical="top"/>
    </xf>
    <xf numFmtId="9" fontId="1" fillId="0" borderId="0" applyFont="0" applyFill="0" applyBorder="0" applyAlignment="0" applyProtection="0"/>
    <xf numFmtId="0" fontId="2"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416">
    <xf numFmtId="0" fontId="0" fillId="0" borderId="0" xfId="0">
      <alignment vertical="top"/>
    </xf>
    <xf numFmtId="0" fontId="0" fillId="0" borderId="0" xfId="0" applyAlignment="1">
      <alignment horizontal="left" vertical="top"/>
    </xf>
    <xf numFmtId="0" fontId="0" fillId="0" borderId="2" xfId="0" applyBorder="1" applyAlignment="1">
      <alignment horizontal="left" vertical="top" wrapText="1"/>
    </xf>
    <xf numFmtId="9" fontId="0" fillId="0" borderId="0" xfId="1" applyFont="1" applyAlignment="1">
      <alignment horizontal="left" vertical="top"/>
    </xf>
    <xf numFmtId="0" fontId="6" fillId="0" borderId="0" xfId="0" applyFont="1" applyAlignment="1">
      <alignment horizontal="left" vertical="center" indent="1"/>
    </xf>
    <xf numFmtId="0" fontId="0" fillId="0" borderId="1" xfId="0" applyBorder="1" applyAlignment="1">
      <alignment horizontal="left" vertical="top" indent="1"/>
    </xf>
    <xf numFmtId="2" fontId="0" fillId="0" borderId="1" xfId="0" applyNumberFormat="1" applyBorder="1" applyAlignment="1">
      <alignment horizontal="left" vertical="top" indent="1"/>
    </xf>
    <xf numFmtId="0" fontId="0" fillId="0" borderId="2" xfId="0" applyBorder="1" applyAlignment="1">
      <alignment horizontal="center" vertical="top" wrapText="1"/>
    </xf>
    <xf numFmtId="0" fontId="7" fillId="0" borderId="2" xfId="0" applyFont="1" applyBorder="1" applyAlignment="1">
      <alignment horizontal="center" vertical="top" wrapText="1"/>
    </xf>
    <xf numFmtId="9" fontId="7" fillId="0" borderId="2" xfId="1" applyFont="1" applyBorder="1" applyAlignment="1">
      <alignment horizontal="center" vertical="top" wrapText="1"/>
    </xf>
    <xf numFmtId="0" fontId="4" fillId="0" borderId="0" xfId="0" applyFont="1" applyAlignment="1">
      <alignment horizontal="left" vertical="top"/>
    </xf>
    <xf numFmtId="0" fontId="4" fillId="0" borderId="0" xfId="0" applyFont="1">
      <alignment vertical="top"/>
    </xf>
    <xf numFmtId="0" fontId="6" fillId="0" borderId="0" xfId="0" applyFont="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9" fontId="0" fillId="0" borderId="0" xfId="1" applyFont="1" applyBorder="1" applyAlignment="1">
      <alignment horizontal="center" vertical="top"/>
    </xf>
    <xf numFmtId="0" fontId="0" fillId="0" borderId="13" xfId="0" applyBorder="1" applyAlignment="1">
      <alignment horizontal="left" vertical="top"/>
    </xf>
    <xf numFmtId="0" fontId="0" fillId="0" borderId="14" xfId="0" applyBorder="1" applyAlignment="1">
      <alignment horizontal="left" vertical="top"/>
    </xf>
    <xf numFmtId="9" fontId="0" fillId="0" borderId="8" xfId="1" applyFont="1" applyBorder="1" applyAlignment="1">
      <alignment horizontal="center" vertical="top"/>
    </xf>
    <xf numFmtId="0" fontId="0" fillId="0" borderId="9" xfId="0" applyBorder="1" applyAlignment="1">
      <alignment horizontal="center" vertical="top"/>
    </xf>
    <xf numFmtId="9" fontId="0" fillId="0" borderId="9" xfId="1" applyFont="1" applyBorder="1" applyAlignment="1">
      <alignment horizontal="center" vertical="top"/>
    </xf>
    <xf numFmtId="0" fontId="5" fillId="2" borderId="0" xfId="0" applyFont="1" applyFill="1" applyAlignment="1">
      <alignment horizontal="left" vertical="top"/>
    </xf>
    <xf numFmtId="0" fontId="5" fillId="2" borderId="14" xfId="0" applyFont="1" applyFill="1" applyBorder="1" applyAlignment="1">
      <alignment horizontal="left" vertical="top"/>
    </xf>
    <xf numFmtId="0" fontId="4" fillId="0" borderId="13" xfId="0" applyFont="1" applyBorder="1" applyAlignment="1">
      <alignment horizontal="left" vertical="top"/>
    </xf>
    <xf numFmtId="0" fontId="8" fillId="2" borderId="0" xfId="0" applyFont="1" applyFill="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6" fillId="0" borderId="0" xfId="0" applyFont="1">
      <alignment vertical="top"/>
    </xf>
    <xf numFmtId="0" fontId="4" fillId="0" borderId="6"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7" fillId="0" borderId="6" xfId="0" applyFont="1" applyBorder="1" applyAlignment="1">
      <alignment horizontal="center" vertical="top" wrapText="1"/>
    </xf>
    <xf numFmtId="0" fontId="5" fillId="3" borderId="0" xfId="0" applyFont="1" applyFill="1" applyAlignment="1">
      <alignment horizontal="left" vertical="top"/>
    </xf>
    <xf numFmtId="0" fontId="3" fillId="2" borderId="0" xfId="0" applyFont="1" applyFill="1" applyAlignment="1">
      <alignment horizontal="left" vertical="top"/>
    </xf>
    <xf numFmtId="0" fontId="3" fillId="3" borderId="0" xfId="0" applyFont="1" applyFill="1" applyAlignment="1">
      <alignment horizontal="left" vertical="top"/>
    </xf>
    <xf numFmtId="0" fontId="5" fillId="3" borderId="14" xfId="0" applyFont="1" applyFill="1" applyBorder="1" applyAlignment="1">
      <alignment horizontal="left" vertical="top"/>
    </xf>
    <xf numFmtId="0" fontId="0" fillId="0" borderId="9" xfId="0" applyBorder="1" applyAlignment="1">
      <alignment horizontal="center" vertical="center"/>
    </xf>
    <xf numFmtId="9" fontId="0" fillId="0" borderId="9" xfId="1" applyFont="1" applyBorder="1" applyAlignment="1">
      <alignment horizontal="center" vertical="center"/>
    </xf>
    <xf numFmtId="2" fontId="0" fillId="0" borderId="0" xfId="0" applyNumberFormat="1" applyAlignment="1">
      <alignment horizontal="left" vertical="top"/>
    </xf>
    <xf numFmtId="9" fontId="7" fillId="0" borderId="6" xfId="1" applyFont="1" applyBorder="1" applyAlignment="1">
      <alignment horizontal="center" vertical="top" wrapText="1"/>
    </xf>
    <xf numFmtId="0" fontId="0" fillId="0" borderId="6" xfId="0" applyBorder="1" applyAlignment="1">
      <alignment horizontal="left" vertical="top" indent="1"/>
    </xf>
    <xf numFmtId="2" fontId="0" fillId="0" borderId="6" xfId="0" applyNumberFormat="1" applyBorder="1" applyAlignment="1">
      <alignment horizontal="left" vertical="top" indent="1"/>
    </xf>
    <xf numFmtId="0" fontId="6" fillId="0" borderId="0" xfId="0" applyFont="1" applyAlignment="1">
      <alignment horizontal="left" vertical="top"/>
    </xf>
    <xf numFmtId="0" fontId="0" fillId="0" borderId="6" xfId="0" applyBorder="1" applyAlignment="1">
      <alignment horizontal="center" vertical="top"/>
    </xf>
    <xf numFmtId="0" fontId="5" fillId="4" borderId="0" xfId="0" applyFont="1" applyFill="1" applyAlignment="1">
      <alignment horizontal="left" vertical="top"/>
    </xf>
    <xf numFmtId="0" fontId="5" fillId="4" borderId="14" xfId="0" applyFont="1" applyFill="1" applyBorder="1" applyAlignment="1">
      <alignment horizontal="left" vertical="top"/>
    </xf>
    <xf numFmtId="0" fontId="3" fillId="4" borderId="0" xfId="0" applyFont="1" applyFill="1" applyAlignment="1">
      <alignment horizontal="left" vertical="top"/>
    </xf>
    <xf numFmtId="0" fontId="8" fillId="4" borderId="0" xfId="0" applyFont="1" applyFill="1" applyAlignment="1">
      <alignment horizontal="left" vertical="top"/>
    </xf>
    <xf numFmtId="9" fontId="0" fillId="0" borderId="28" xfId="1" applyFont="1" applyBorder="1" applyAlignment="1">
      <alignment horizontal="center" vertical="top"/>
    </xf>
    <xf numFmtId="0" fontId="4" fillId="0" borderId="30" xfId="0" applyFont="1"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3" fillId="5" borderId="0" xfId="0" applyFont="1" applyFill="1" applyAlignment="1">
      <alignment horizontal="left" vertical="top"/>
    </xf>
    <xf numFmtId="0" fontId="5" fillId="5" borderId="0" xfId="0" applyFont="1" applyFill="1" applyAlignment="1">
      <alignment horizontal="left" vertical="top"/>
    </xf>
    <xf numFmtId="0" fontId="8" fillId="5" borderId="0" xfId="0" applyFont="1" applyFill="1" applyAlignment="1">
      <alignment horizontal="left" vertical="top"/>
    </xf>
    <xf numFmtId="0" fontId="5" fillId="5" borderId="34" xfId="0" applyFont="1" applyFill="1"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40" xfId="0" applyBorder="1" applyAlignment="1">
      <alignment horizontal="left" vertical="top"/>
    </xf>
    <xf numFmtId="0" fontId="4" fillId="6" borderId="0" xfId="0" applyFont="1" applyFill="1" applyAlignment="1">
      <alignment horizontal="left" vertical="top"/>
    </xf>
    <xf numFmtId="0" fontId="0" fillId="6" borderId="0" xfId="0" applyFill="1" applyAlignment="1">
      <alignment horizontal="left" vertical="top"/>
    </xf>
    <xf numFmtId="0" fontId="0" fillId="6" borderId="34" xfId="0" applyFill="1" applyBorder="1" applyAlignment="1">
      <alignment horizontal="left" vertical="top"/>
    </xf>
    <xf numFmtId="0" fontId="9" fillId="6" borderId="0" xfId="0" applyFont="1" applyFill="1" applyAlignment="1">
      <alignment horizontal="left" vertical="top"/>
    </xf>
    <xf numFmtId="0" fontId="0" fillId="0" borderId="6" xfId="0" applyBorder="1" applyAlignment="1">
      <alignment horizontal="center" vertical="center"/>
    </xf>
    <xf numFmtId="0" fontId="0" fillId="0" borderId="6" xfId="0" applyBorder="1" applyAlignment="1">
      <alignment vertical="top" wrapText="1"/>
    </xf>
    <xf numFmtId="0" fontId="0" fillId="0" borderId="7" xfId="0" applyBorder="1" applyAlignment="1">
      <alignment horizontal="center" vertical="top"/>
    </xf>
    <xf numFmtId="0" fontId="0" fillId="0" borderId="5" xfId="0" applyBorder="1" applyAlignment="1">
      <alignment horizontal="center" vertical="top"/>
    </xf>
    <xf numFmtId="9" fontId="0" fillId="0" borderId="28" xfId="1" applyFont="1" applyBorder="1" applyAlignment="1">
      <alignment horizontal="center" vertical="center"/>
    </xf>
    <xf numFmtId="0" fontId="4" fillId="7" borderId="0" xfId="0" applyFont="1" applyFill="1" applyAlignment="1">
      <alignment horizontal="left" vertical="top"/>
    </xf>
    <xf numFmtId="0" fontId="0" fillId="7" borderId="0" xfId="0" applyFill="1" applyAlignment="1">
      <alignment horizontal="left" vertical="top"/>
    </xf>
    <xf numFmtId="0" fontId="9" fillId="7" borderId="0" xfId="0" applyFont="1" applyFill="1" applyAlignment="1">
      <alignment horizontal="left" vertical="top"/>
    </xf>
    <xf numFmtId="0" fontId="0" fillId="7" borderId="34" xfId="0" applyFill="1" applyBorder="1" applyAlignment="1">
      <alignment horizontal="left" vertical="top"/>
    </xf>
    <xf numFmtId="0" fontId="5" fillId="8" borderId="0" xfId="0" applyFont="1" applyFill="1" applyAlignment="1">
      <alignment horizontal="left" vertical="top"/>
    </xf>
    <xf numFmtId="0" fontId="3" fillId="8" borderId="0" xfId="0" applyFont="1" applyFill="1" applyAlignment="1">
      <alignment horizontal="left" vertical="top"/>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4" xfId="0" applyBorder="1">
      <alignment vertical="top"/>
    </xf>
    <xf numFmtId="0" fontId="0" fillId="0" borderId="41" xfId="0" applyBorder="1" applyAlignment="1">
      <alignment horizontal="center" vertical="top"/>
    </xf>
    <xf numFmtId="0" fontId="0" fillId="0" borderId="8" xfId="0" applyBorder="1" applyAlignment="1">
      <alignment horizontal="center" vertical="top"/>
    </xf>
    <xf numFmtId="0" fontId="0" fillId="0" borderId="15" xfId="0" applyBorder="1" applyAlignment="1">
      <alignment horizontal="center" vertical="top"/>
    </xf>
    <xf numFmtId="0" fontId="0" fillId="0" borderId="42" xfId="0" applyBorder="1" applyAlignment="1">
      <alignment horizontal="center" vertical="top"/>
    </xf>
    <xf numFmtId="9" fontId="0" fillId="0" borderId="41" xfId="1" applyFont="1" applyBorder="1" applyAlignment="1">
      <alignment horizontal="center" vertical="top"/>
    </xf>
    <xf numFmtId="9" fontId="0" fillId="0" borderId="15" xfId="1" applyFont="1" applyBorder="1" applyAlignment="1">
      <alignment horizontal="center" vertical="top"/>
    </xf>
    <xf numFmtId="0" fontId="0" fillId="0" borderId="35" xfId="0" applyBorder="1" applyAlignment="1">
      <alignment horizontal="center" vertical="top"/>
    </xf>
    <xf numFmtId="0" fontId="0" fillId="0" borderId="36" xfId="0" applyBorder="1" applyAlignment="1">
      <alignment horizontal="center" vertical="top"/>
    </xf>
    <xf numFmtId="0" fontId="0" fillId="0" borderId="37" xfId="0" applyBorder="1" applyAlignment="1">
      <alignment horizontal="center" vertical="top"/>
    </xf>
    <xf numFmtId="0" fontId="0" fillId="0" borderId="48" xfId="0" applyBorder="1" applyAlignment="1">
      <alignment horizontal="center" vertical="center"/>
    </xf>
    <xf numFmtId="9" fontId="0" fillId="0" borderId="50" xfId="1" applyFont="1" applyBorder="1" applyAlignment="1">
      <alignment horizontal="center" vertical="center"/>
    </xf>
    <xf numFmtId="0" fontId="4" fillId="0" borderId="51" xfId="0" applyFont="1" applyBorder="1" applyAlignment="1">
      <alignment horizontal="left" vertical="top"/>
    </xf>
    <xf numFmtId="0" fontId="0" fillId="0" borderId="52" xfId="0" applyBorder="1" applyAlignment="1">
      <alignment horizontal="left" vertical="top"/>
    </xf>
    <xf numFmtId="0" fontId="5" fillId="8" borderId="52" xfId="0" applyFont="1" applyFill="1" applyBorder="1" applyAlignment="1">
      <alignment horizontal="left" vertical="top"/>
    </xf>
    <xf numFmtId="0" fontId="0" fillId="0" borderId="51" xfId="0" applyBorder="1" applyAlignment="1">
      <alignment horizontal="left" vertical="top"/>
    </xf>
    <xf numFmtId="0" fontId="0" fillId="0" borderId="53" xfId="0" applyBorder="1" applyAlignment="1">
      <alignment horizontal="left" vertical="top"/>
    </xf>
    <xf numFmtId="0" fontId="0" fillId="0" borderId="54" xfId="0" applyBorder="1" applyAlignment="1">
      <alignment horizontal="left" vertical="top"/>
    </xf>
    <xf numFmtId="0" fontId="0" fillId="0" borderId="55" xfId="0" applyBorder="1" applyAlignment="1">
      <alignment horizontal="left" vertical="top"/>
    </xf>
    <xf numFmtId="0" fontId="0" fillId="7" borderId="61" xfId="0" applyFill="1" applyBorder="1" applyAlignment="1">
      <alignment horizontal="left" vertical="top"/>
    </xf>
    <xf numFmtId="0" fontId="3" fillId="3" borderId="59" xfId="0" applyFont="1" applyFill="1" applyBorder="1" applyAlignment="1">
      <alignment horizontal="left" vertical="top"/>
    </xf>
    <xf numFmtId="0" fontId="3" fillId="3" borderId="60" xfId="0" applyFont="1" applyFill="1" applyBorder="1" applyAlignment="1">
      <alignment horizontal="left" vertical="top"/>
    </xf>
    <xf numFmtId="0" fontId="3" fillId="3" borderId="61" xfId="0" applyFont="1" applyFill="1" applyBorder="1" applyAlignment="1">
      <alignment horizontal="left" vertical="top"/>
    </xf>
    <xf numFmtId="0" fontId="5" fillId="8" borderId="60" xfId="0" applyFont="1" applyFill="1" applyBorder="1" applyAlignment="1">
      <alignment horizontal="left" vertical="top"/>
    </xf>
    <xf numFmtId="0" fontId="5" fillId="8" borderId="63" xfId="0" applyFont="1" applyFill="1" applyBorder="1" applyAlignment="1">
      <alignment horizontal="left" vertical="top"/>
    </xf>
    <xf numFmtId="0" fontId="0" fillId="6" borderId="11" xfId="0" applyFill="1" applyBorder="1" applyAlignment="1">
      <alignment horizontal="left" vertical="top"/>
    </xf>
    <xf numFmtId="0" fontId="0" fillId="6" borderId="12" xfId="0" applyFill="1" applyBorder="1" applyAlignment="1">
      <alignment horizontal="left" vertical="top"/>
    </xf>
    <xf numFmtId="0" fontId="5" fillId="5" borderId="11" xfId="0" applyFont="1" applyFill="1" applyBorder="1" applyAlignment="1">
      <alignment horizontal="left" vertical="top" wrapText="1"/>
    </xf>
    <xf numFmtId="0" fontId="5" fillId="5" borderId="12"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2" borderId="60" xfId="0" applyFont="1" applyFill="1" applyBorder="1" applyAlignment="1">
      <alignment horizontal="left" vertical="top" wrapText="1"/>
    </xf>
    <xf numFmtId="0" fontId="5" fillId="2" borderId="63" xfId="0" applyFont="1" applyFill="1" applyBorder="1" applyAlignment="1">
      <alignment horizontal="left" vertical="top" wrapText="1"/>
    </xf>
    <xf numFmtId="0" fontId="0" fillId="0" borderId="60" xfId="0" applyBorder="1" applyAlignment="1">
      <alignment horizontal="left" vertical="top" wrapText="1"/>
    </xf>
    <xf numFmtId="0" fontId="0" fillId="0" borderId="63" xfId="0" applyBorder="1" applyAlignment="1">
      <alignment horizontal="left" vertical="top" wrapText="1"/>
    </xf>
    <xf numFmtId="0" fontId="4" fillId="9" borderId="4" xfId="0" applyFont="1" applyFill="1" applyBorder="1" applyAlignment="1">
      <alignment horizontal="left" vertical="top"/>
    </xf>
    <xf numFmtId="0" fontId="0" fillId="9" borderId="7" xfId="0" applyFill="1" applyBorder="1" applyAlignment="1">
      <alignment horizontal="left" vertical="top" wrapText="1"/>
    </xf>
    <xf numFmtId="0" fontId="0" fillId="9" borderId="7" xfId="0" applyFill="1" applyBorder="1" applyAlignment="1">
      <alignment horizontal="center" vertical="top" wrapText="1"/>
    </xf>
    <xf numFmtId="0" fontId="0" fillId="9" borderId="5" xfId="0" applyFill="1" applyBorder="1" applyAlignment="1">
      <alignment horizontal="center" vertical="top" wrapText="1"/>
    </xf>
    <xf numFmtId="0" fontId="3" fillId="8" borderId="4" xfId="0" applyFont="1" applyFill="1" applyBorder="1">
      <alignment vertical="top"/>
    </xf>
    <xf numFmtId="0" fontId="3" fillId="8" borderId="7" xfId="0" applyFont="1" applyFill="1" applyBorder="1" applyAlignment="1">
      <alignment horizontal="left" vertical="top" wrapText="1"/>
    </xf>
    <xf numFmtId="0" fontId="3" fillId="8" borderId="7" xfId="0" applyFont="1" applyFill="1" applyBorder="1" applyAlignment="1">
      <alignment horizontal="center" vertical="top" wrapText="1"/>
    </xf>
    <xf numFmtId="0" fontId="3" fillId="3" borderId="4" xfId="0" applyFont="1" applyFill="1" applyBorder="1" applyAlignment="1">
      <alignment horizontal="left" vertical="top"/>
    </xf>
    <xf numFmtId="0" fontId="4" fillId="3" borderId="7" xfId="0" applyFont="1" applyFill="1" applyBorder="1" applyAlignment="1">
      <alignment horizontal="left" vertical="top" wrapText="1"/>
    </xf>
    <xf numFmtId="0" fontId="4" fillId="3" borderId="24"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7" borderId="4" xfId="0" applyFont="1" applyFill="1" applyBorder="1">
      <alignment vertical="top"/>
    </xf>
    <xf numFmtId="0" fontId="0" fillId="7" borderId="7" xfId="0" applyFill="1" applyBorder="1" applyAlignment="1">
      <alignment vertical="top" wrapText="1"/>
    </xf>
    <xf numFmtId="0" fontId="0" fillId="7" borderId="7" xfId="0" applyFill="1" applyBorder="1" applyAlignment="1">
      <alignment horizontal="center" vertical="top" wrapText="1"/>
    </xf>
    <xf numFmtId="0" fontId="0" fillId="7" borderId="5" xfId="0" applyFill="1" applyBorder="1" applyAlignment="1">
      <alignment horizontal="center" vertical="top" wrapText="1"/>
    </xf>
    <xf numFmtId="0" fontId="0" fillId="6" borderId="7" xfId="0" applyFill="1" applyBorder="1" applyAlignment="1">
      <alignment horizontal="left" vertical="top" wrapText="1"/>
    </xf>
    <xf numFmtId="0" fontId="0" fillId="6" borderId="7" xfId="0" applyFill="1" applyBorder="1" applyAlignment="1">
      <alignment horizontal="center" vertical="top" wrapText="1"/>
    </xf>
    <xf numFmtId="0" fontId="0" fillId="6" borderId="5" xfId="0" applyFill="1" applyBorder="1" applyAlignment="1">
      <alignment horizontal="center" vertical="top" wrapText="1"/>
    </xf>
    <xf numFmtId="0" fontId="4" fillId="6" borderId="4" xfId="0" applyFont="1" applyFill="1" applyBorder="1" applyAlignment="1">
      <alignment horizontal="left" vertical="top"/>
    </xf>
    <xf numFmtId="0" fontId="3" fillId="5" borderId="4" xfId="0" applyFont="1" applyFill="1" applyBorder="1" applyAlignment="1">
      <alignment horizontal="left" vertical="top"/>
    </xf>
    <xf numFmtId="0" fontId="5" fillId="5" borderId="7" xfId="0" applyFont="1" applyFill="1" applyBorder="1" applyAlignment="1">
      <alignment horizontal="left" vertical="top" wrapText="1"/>
    </xf>
    <xf numFmtId="0" fontId="5" fillId="5" borderId="7" xfId="0" applyFont="1" applyFill="1" applyBorder="1" applyAlignment="1">
      <alignment horizontal="center" vertical="top" wrapText="1"/>
    </xf>
    <xf numFmtId="0" fontId="5" fillId="5" borderId="5" xfId="0" applyFont="1" applyFill="1" applyBorder="1" applyAlignment="1">
      <alignment horizontal="center" vertical="top" wrapText="1"/>
    </xf>
    <xf numFmtId="0" fontId="3" fillId="4" borderId="4" xfId="0" applyFont="1" applyFill="1" applyBorder="1" applyAlignment="1">
      <alignment horizontal="left" vertical="top"/>
    </xf>
    <xf numFmtId="0" fontId="5" fillId="4" borderId="7" xfId="0" applyFont="1" applyFill="1" applyBorder="1" applyAlignment="1">
      <alignment horizontal="left" vertical="top" wrapText="1"/>
    </xf>
    <xf numFmtId="0" fontId="5" fillId="4" borderId="7" xfId="0" applyFont="1" applyFill="1" applyBorder="1" applyAlignment="1">
      <alignment horizontal="center" vertical="top" wrapText="1"/>
    </xf>
    <xf numFmtId="9" fontId="5" fillId="4" borderId="7" xfId="1" applyFont="1" applyFill="1" applyBorder="1" applyAlignment="1">
      <alignment horizontal="center" vertical="top" wrapText="1"/>
    </xf>
    <xf numFmtId="0" fontId="5" fillId="4" borderId="5" xfId="0" applyFont="1" applyFill="1" applyBorder="1" applyAlignment="1">
      <alignment horizontal="center" vertical="top" wrapText="1"/>
    </xf>
    <xf numFmtId="0" fontId="3" fillId="2" borderId="4" xfId="0" applyFont="1" applyFill="1" applyBorder="1" applyAlignment="1">
      <alignment horizontal="left" vertical="top"/>
    </xf>
    <xf numFmtId="0" fontId="5" fillId="2" borderId="7"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2" borderId="5" xfId="0" applyFont="1" applyFill="1" applyBorder="1" applyAlignment="1">
      <alignment horizontal="center" vertical="top" wrapText="1"/>
    </xf>
    <xf numFmtId="0" fontId="3" fillId="8" borderId="62" xfId="0" applyFont="1" applyFill="1" applyBorder="1" applyAlignment="1">
      <alignment horizontal="left" vertical="top"/>
    </xf>
    <xf numFmtId="0" fontId="4" fillId="9" borderId="62" xfId="0" applyFont="1" applyFill="1" applyBorder="1" applyAlignment="1">
      <alignment horizontal="left" vertical="top"/>
    </xf>
    <xf numFmtId="0" fontId="0" fillId="9" borderId="60" xfId="0" applyFill="1" applyBorder="1" applyAlignment="1">
      <alignment horizontal="left" vertical="top"/>
    </xf>
    <xf numFmtId="0" fontId="0" fillId="9" borderId="63" xfId="0" applyFill="1" applyBorder="1" applyAlignment="1">
      <alignment horizontal="left" vertical="top"/>
    </xf>
    <xf numFmtId="0" fontId="4" fillId="9" borderId="59" xfId="0" applyFont="1" applyFill="1" applyBorder="1" applyAlignment="1">
      <alignment horizontal="left" vertical="top"/>
    </xf>
    <xf numFmtId="0" fontId="0" fillId="9" borderId="61" xfId="0" applyFill="1" applyBorder="1" applyAlignment="1">
      <alignment horizontal="left" vertical="top"/>
    </xf>
    <xf numFmtId="0" fontId="4" fillId="7" borderId="59" xfId="0" applyFont="1" applyFill="1" applyBorder="1" applyAlignment="1">
      <alignment horizontal="left" vertical="top"/>
    </xf>
    <xf numFmtId="0" fontId="4" fillId="9" borderId="60" xfId="0" applyFont="1" applyFill="1" applyBorder="1" applyAlignment="1">
      <alignment horizontal="left" vertical="top"/>
    </xf>
    <xf numFmtId="0" fontId="4" fillId="9" borderId="61" xfId="0" applyFont="1" applyFill="1" applyBorder="1" applyAlignment="1">
      <alignment horizontal="left" vertical="top"/>
    </xf>
    <xf numFmtId="0" fontId="4" fillId="6" borderId="10" xfId="0" applyFont="1" applyFill="1" applyBorder="1" applyAlignment="1">
      <alignment horizontal="left" vertical="top"/>
    </xf>
    <xf numFmtId="0" fontId="4" fillId="9" borderId="10" xfId="0" applyFont="1" applyFill="1" applyBorder="1" applyAlignment="1">
      <alignment horizontal="left" vertical="top"/>
    </xf>
    <xf numFmtId="0" fontId="4" fillId="9" borderId="11" xfId="0" applyFont="1" applyFill="1" applyBorder="1" applyAlignment="1">
      <alignment horizontal="left" vertical="top"/>
    </xf>
    <xf numFmtId="0" fontId="4" fillId="9" borderId="12" xfId="0" applyFont="1" applyFill="1" applyBorder="1" applyAlignment="1">
      <alignment horizontal="left" vertical="top"/>
    </xf>
    <xf numFmtId="0" fontId="3" fillId="5" borderId="10" xfId="0" applyFont="1" applyFill="1" applyBorder="1" applyAlignment="1">
      <alignment horizontal="left" vertical="top"/>
    </xf>
    <xf numFmtId="0" fontId="0" fillId="9" borderId="11" xfId="0" applyFill="1" applyBorder="1" applyAlignment="1">
      <alignment horizontal="left" vertical="top" wrapText="1"/>
    </xf>
    <xf numFmtId="0" fontId="0" fillId="9" borderId="12" xfId="0" applyFill="1" applyBorder="1" applyAlignment="1">
      <alignment horizontal="left" vertical="top" wrapText="1"/>
    </xf>
    <xf numFmtId="0" fontId="3" fillId="4" borderId="10" xfId="0" applyFont="1" applyFill="1" applyBorder="1" applyAlignment="1">
      <alignment horizontal="left" vertical="top"/>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3" fillId="2" borderId="62" xfId="0" applyFont="1" applyFill="1" applyBorder="1" applyAlignment="1">
      <alignment horizontal="left" vertical="top"/>
    </xf>
    <xf numFmtId="0" fontId="4" fillId="9" borderId="60" xfId="0" applyFont="1" applyFill="1" applyBorder="1" applyAlignment="1">
      <alignment horizontal="left" vertical="top" wrapText="1"/>
    </xf>
    <xf numFmtId="0" fontId="4" fillId="9" borderId="63" xfId="0" applyFont="1" applyFill="1" applyBorder="1" applyAlignment="1">
      <alignment horizontal="left" vertical="top" wrapText="1"/>
    </xf>
    <xf numFmtId="0" fontId="3" fillId="8" borderId="51" xfId="0" applyFont="1" applyFill="1" applyBorder="1" applyAlignment="1">
      <alignment horizontal="left" vertical="top"/>
    </xf>
    <xf numFmtId="0" fontId="3" fillId="3" borderId="13" xfId="0" applyFont="1" applyFill="1" applyBorder="1" applyAlignment="1">
      <alignment horizontal="left" vertical="top"/>
    </xf>
    <xf numFmtId="0" fontId="4" fillId="7" borderId="33" xfId="0" applyFont="1" applyFill="1" applyBorder="1" applyAlignment="1">
      <alignment horizontal="left" vertical="top"/>
    </xf>
    <xf numFmtId="0" fontId="4" fillId="6" borderId="33" xfId="0" applyFont="1" applyFill="1" applyBorder="1" applyAlignment="1">
      <alignment horizontal="left" vertical="top"/>
    </xf>
    <xf numFmtId="0" fontId="3" fillId="5" borderId="33" xfId="0" applyFont="1" applyFill="1" applyBorder="1" applyAlignment="1">
      <alignment horizontal="left" vertical="top"/>
    </xf>
    <xf numFmtId="0" fontId="3" fillId="4" borderId="13" xfId="0" applyFont="1" applyFill="1" applyBorder="1" applyAlignment="1">
      <alignment horizontal="left" vertical="top"/>
    </xf>
    <xf numFmtId="0" fontId="3" fillId="2" borderId="13" xfId="0" applyFont="1" applyFill="1" applyBorder="1" applyAlignment="1">
      <alignment horizontal="left" vertical="top"/>
    </xf>
    <xf numFmtId="9" fontId="0" fillId="6" borderId="0" xfId="1" applyFont="1" applyFill="1" applyAlignment="1">
      <alignment horizontal="center" vertical="top"/>
    </xf>
    <xf numFmtId="9" fontId="5" fillId="4" borderId="0" xfId="1" applyFont="1" applyFill="1" applyAlignment="1">
      <alignment horizontal="center" vertical="top"/>
    </xf>
    <xf numFmtId="9" fontId="5" fillId="2" borderId="0" xfId="1" applyFont="1" applyFill="1" applyAlignment="1">
      <alignment horizontal="center" vertical="top"/>
    </xf>
    <xf numFmtId="164" fontId="3" fillId="8" borderId="7" xfId="0" applyNumberFormat="1" applyFont="1" applyFill="1" applyBorder="1" applyAlignment="1">
      <alignment horizontal="center" vertical="top" wrapText="1"/>
    </xf>
    <xf numFmtId="164" fontId="0" fillId="9" borderId="7" xfId="0" applyNumberFormat="1" applyFill="1" applyBorder="1" applyAlignment="1">
      <alignment horizontal="center" vertical="top" wrapText="1"/>
    </xf>
    <xf numFmtId="164" fontId="0" fillId="0" borderId="6" xfId="0" applyNumberFormat="1" applyBorder="1" applyAlignment="1">
      <alignment horizontal="center" vertical="top" wrapText="1"/>
    </xf>
    <xf numFmtId="164" fontId="4" fillId="3" borderId="7" xfId="0" applyNumberFormat="1" applyFont="1" applyFill="1" applyBorder="1" applyAlignment="1">
      <alignment horizontal="center" vertical="top" wrapText="1"/>
    </xf>
    <xf numFmtId="164" fontId="0" fillId="7" borderId="7" xfId="0" applyNumberFormat="1" applyFill="1" applyBorder="1" applyAlignment="1">
      <alignment horizontal="center" vertical="top" wrapText="1"/>
    </xf>
    <xf numFmtId="164" fontId="0" fillId="6" borderId="7" xfId="0" applyNumberFormat="1" applyFill="1" applyBorder="1" applyAlignment="1">
      <alignment horizontal="center" vertical="top" wrapText="1"/>
    </xf>
    <xf numFmtId="164" fontId="5" fillId="5" borderId="7" xfId="0" applyNumberFormat="1" applyFont="1" applyFill="1" applyBorder="1" applyAlignment="1">
      <alignment horizontal="center" vertical="top" wrapText="1"/>
    </xf>
    <xf numFmtId="164" fontId="5" fillId="4" borderId="7" xfId="0" applyNumberFormat="1" applyFont="1" applyFill="1" applyBorder="1" applyAlignment="1">
      <alignment horizontal="center" vertical="top" wrapText="1"/>
    </xf>
    <xf numFmtId="164" fontId="5" fillId="2" borderId="7" xfId="0" applyNumberFormat="1" applyFont="1" applyFill="1" applyBorder="1" applyAlignment="1">
      <alignment horizontal="center" vertical="top" wrapText="1"/>
    </xf>
    <xf numFmtId="164" fontId="0" fillId="0" borderId="2" xfId="0" applyNumberFormat="1" applyBorder="1" applyAlignment="1">
      <alignment horizontal="center" vertical="top" wrapText="1"/>
    </xf>
    <xf numFmtId="0" fontId="0" fillId="0" borderId="61" xfId="0" applyBorder="1" applyAlignment="1">
      <alignment horizontal="left" vertical="top" wrapText="1"/>
    </xf>
    <xf numFmtId="0" fontId="4" fillId="9" borderId="61" xfId="0" applyFont="1" applyFill="1" applyBorder="1" applyAlignment="1">
      <alignment horizontal="left" vertical="top" wrapText="1"/>
    </xf>
    <xf numFmtId="0" fontId="0" fillId="7" borderId="60" xfId="0" applyFill="1" applyBorder="1" applyAlignment="1">
      <alignment horizontal="left" vertical="top" wrapText="1"/>
    </xf>
    <xf numFmtId="0" fontId="0" fillId="7" borderId="61" xfId="0" applyFill="1"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9" borderId="60" xfId="0" applyFill="1" applyBorder="1" applyAlignment="1">
      <alignment horizontal="left" vertical="top" wrapText="1"/>
    </xf>
    <xf numFmtId="0" fontId="0" fillId="9" borderId="61" xfId="0" applyFill="1" applyBorder="1" applyAlignment="1">
      <alignment horizontal="left" vertical="top" wrapText="1"/>
    </xf>
    <xf numFmtId="0" fontId="5" fillId="3" borderId="60" xfId="0" applyFont="1" applyFill="1" applyBorder="1" applyAlignment="1">
      <alignment horizontal="left" vertical="top" wrapText="1"/>
    </xf>
    <xf numFmtId="0" fontId="5" fillId="3" borderId="61" xfId="0" applyFont="1" applyFill="1" applyBorder="1" applyAlignment="1">
      <alignment horizontal="left" vertical="top" wrapText="1"/>
    </xf>
    <xf numFmtId="0" fontId="0" fillId="9" borderId="63" xfId="0" applyFill="1" applyBorder="1" applyAlignment="1">
      <alignment horizontal="left" vertical="top" wrapText="1"/>
    </xf>
    <xf numFmtId="0" fontId="5" fillId="8" borderId="60" xfId="0" applyFont="1" applyFill="1" applyBorder="1" applyAlignment="1">
      <alignment horizontal="left" vertical="top" wrapText="1"/>
    </xf>
    <xf numFmtId="0" fontId="5" fillId="8" borderId="63" xfId="0" applyFont="1" applyFill="1" applyBorder="1" applyAlignment="1">
      <alignment horizontal="left" vertical="top" wrapText="1"/>
    </xf>
    <xf numFmtId="0" fontId="4" fillId="9" borderId="63" xfId="0" applyFont="1" applyFill="1" applyBorder="1" applyAlignment="1">
      <alignment horizontal="center" vertical="top" wrapText="1"/>
    </xf>
    <xf numFmtId="0" fontId="5" fillId="2" borderId="64" xfId="0" applyFont="1" applyFill="1" applyBorder="1" applyAlignment="1">
      <alignment horizontal="center" vertical="top" wrapText="1"/>
    </xf>
    <xf numFmtId="0" fontId="4" fillId="9" borderId="64" xfId="0" applyFont="1" applyFill="1" applyBorder="1" applyAlignment="1">
      <alignment horizontal="center" vertical="top" wrapText="1"/>
    </xf>
    <xf numFmtId="164" fontId="4" fillId="9" borderId="7" xfId="0" applyNumberFormat="1" applyFont="1" applyFill="1" applyBorder="1" applyAlignment="1">
      <alignment horizontal="center" vertical="top" wrapText="1"/>
    </xf>
    <xf numFmtId="0" fontId="4" fillId="9" borderId="7" xfId="0" applyFont="1" applyFill="1" applyBorder="1" applyAlignment="1">
      <alignment horizontal="center" vertical="top" wrapText="1"/>
    </xf>
    <xf numFmtId="0" fontId="0" fillId="0" borderId="7" xfId="0" applyBorder="1" applyAlignment="1">
      <alignment horizontal="center" vertical="top" wrapText="1"/>
    </xf>
    <xf numFmtId="0" fontId="0" fillId="9" borderId="11" xfId="0" applyFill="1" applyBorder="1" applyAlignment="1">
      <alignment horizontal="center" vertical="top" wrapText="1"/>
    </xf>
    <xf numFmtId="0" fontId="0" fillId="0" borderId="11" xfId="0" applyBorder="1" applyAlignment="1">
      <alignment horizontal="center" vertical="top" wrapText="1"/>
    </xf>
    <xf numFmtId="164" fontId="0" fillId="9" borderId="11" xfId="0" applyNumberFormat="1" applyFill="1" applyBorder="1" applyAlignment="1">
      <alignment horizontal="center" vertical="top" wrapText="1"/>
    </xf>
    <xf numFmtId="0" fontId="0" fillId="9" borderId="12" xfId="0" applyFill="1" applyBorder="1" applyAlignment="1">
      <alignment horizontal="center" vertical="top" wrapText="1"/>
    </xf>
    <xf numFmtId="164" fontId="0" fillId="0" borderId="7" xfId="0" applyNumberFormat="1" applyBorder="1" applyAlignment="1">
      <alignment horizontal="center" vertical="top" wrapText="1"/>
    </xf>
    <xf numFmtId="164" fontId="0" fillId="0" borderId="11" xfId="0" applyNumberFormat="1" applyBorder="1" applyAlignment="1">
      <alignment horizontal="center" vertical="top" wrapText="1"/>
    </xf>
    <xf numFmtId="0" fontId="5" fillId="4"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0" fontId="4" fillId="9" borderId="11" xfId="0" applyFont="1" applyFill="1" applyBorder="1" applyAlignment="1">
      <alignment horizontal="center" vertical="top" wrapText="1"/>
    </xf>
    <xf numFmtId="0" fontId="4" fillId="9" borderId="12" xfId="0" applyFont="1" applyFill="1" applyBorder="1" applyAlignment="1">
      <alignment horizontal="center" vertical="top" wrapText="1"/>
    </xf>
    <xf numFmtId="164" fontId="5" fillId="4" borderId="11" xfId="0" applyNumberFormat="1" applyFont="1" applyFill="1" applyBorder="1" applyAlignment="1">
      <alignment horizontal="center" vertical="top" wrapText="1"/>
    </xf>
    <xf numFmtId="164" fontId="4" fillId="9" borderId="11" xfId="0" applyNumberFormat="1" applyFont="1" applyFill="1" applyBorder="1" applyAlignment="1">
      <alignment horizontal="center" vertical="top" wrapText="1"/>
    </xf>
    <xf numFmtId="0" fontId="5" fillId="5" borderId="11" xfId="0" applyFont="1" applyFill="1" applyBorder="1" applyAlignment="1">
      <alignment horizontal="center" vertical="top" wrapText="1"/>
    </xf>
    <xf numFmtId="0" fontId="5" fillId="5" borderId="12" xfId="0" applyFont="1" applyFill="1" applyBorder="1" applyAlignment="1">
      <alignment horizontal="center" vertical="top" wrapText="1"/>
    </xf>
    <xf numFmtId="164" fontId="5" fillId="5" borderId="11" xfId="0" applyNumberFormat="1" applyFont="1" applyFill="1" applyBorder="1" applyAlignment="1">
      <alignment horizontal="center" vertical="top" wrapText="1"/>
    </xf>
    <xf numFmtId="0" fontId="0" fillId="6" borderId="57" xfId="0" applyFill="1" applyBorder="1" applyAlignment="1">
      <alignment horizontal="center" vertical="top" wrapText="1"/>
    </xf>
    <xf numFmtId="0" fontId="4" fillId="9" borderId="60" xfId="0" applyFont="1" applyFill="1" applyBorder="1" applyAlignment="1">
      <alignment horizontal="center" vertical="top" wrapText="1"/>
    </xf>
    <xf numFmtId="0" fontId="0" fillId="0" borderId="60" xfId="0" applyBorder="1" applyAlignment="1">
      <alignment horizontal="center" vertical="top" wrapText="1"/>
    </xf>
    <xf numFmtId="0" fontId="0" fillId="6" borderId="60" xfId="0" applyFill="1" applyBorder="1" applyAlignment="1">
      <alignment horizontal="center" vertical="top" wrapText="1"/>
    </xf>
    <xf numFmtId="164" fontId="0" fillId="6" borderId="57" xfId="0" applyNumberFormat="1" applyFill="1" applyBorder="1" applyAlignment="1">
      <alignment horizontal="center" vertical="top" wrapText="1"/>
    </xf>
    <xf numFmtId="164" fontId="4" fillId="9" borderId="60" xfId="0" applyNumberFormat="1" applyFont="1" applyFill="1" applyBorder="1" applyAlignment="1">
      <alignment horizontal="center" vertical="top" wrapText="1"/>
    </xf>
    <xf numFmtId="164" fontId="0" fillId="0" borderId="60" xfId="0" applyNumberFormat="1" applyBorder="1" applyAlignment="1">
      <alignment horizontal="center" vertical="top" wrapText="1"/>
    </xf>
    <xf numFmtId="164" fontId="0" fillId="6" borderId="60" xfId="0" applyNumberFormat="1" applyFill="1" applyBorder="1" applyAlignment="1">
      <alignment horizontal="center" vertical="top" wrapText="1"/>
    </xf>
    <xf numFmtId="0" fontId="0" fillId="7" borderId="60" xfId="0" applyFill="1" applyBorder="1" applyAlignment="1">
      <alignment horizontal="center" vertical="top" wrapText="1"/>
    </xf>
    <xf numFmtId="0" fontId="0" fillId="7" borderId="57" xfId="0" applyFill="1" applyBorder="1" applyAlignment="1">
      <alignment horizontal="center" vertical="top" wrapText="1"/>
    </xf>
    <xf numFmtId="164" fontId="0" fillId="7" borderId="57" xfId="0" applyNumberFormat="1" applyFill="1" applyBorder="1" applyAlignment="1">
      <alignment horizontal="center" vertical="top" wrapText="1"/>
    </xf>
    <xf numFmtId="164" fontId="0" fillId="7" borderId="60" xfId="0" applyNumberFormat="1" applyFill="1" applyBorder="1" applyAlignment="1">
      <alignment horizontal="center" vertical="top" wrapText="1"/>
    </xf>
    <xf numFmtId="0" fontId="0" fillId="9" borderId="60" xfId="0" applyFill="1" applyBorder="1" applyAlignment="1">
      <alignment horizontal="center" vertical="top" wrapText="1"/>
    </xf>
    <xf numFmtId="0" fontId="5" fillId="3" borderId="60" xfId="0" applyFont="1" applyFill="1" applyBorder="1" applyAlignment="1">
      <alignment horizontal="center" vertical="top" wrapText="1"/>
    </xf>
    <xf numFmtId="0" fontId="5" fillId="3" borderId="63" xfId="0" applyFont="1" applyFill="1" applyBorder="1" applyAlignment="1">
      <alignment horizontal="center" vertical="top" wrapText="1"/>
    </xf>
    <xf numFmtId="0" fontId="3" fillId="3" borderId="57" xfId="0" applyFont="1" applyFill="1" applyBorder="1" applyAlignment="1">
      <alignment horizontal="center" vertical="top" wrapText="1"/>
    </xf>
    <xf numFmtId="0" fontId="3" fillId="3" borderId="65" xfId="0" applyFont="1" applyFill="1" applyBorder="1" applyAlignment="1">
      <alignment horizontal="center" vertical="top" wrapText="1"/>
    </xf>
    <xf numFmtId="164" fontId="3" fillId="3" borderId="57" xfId="0" applyNumberFormat="1" applyFont="1" applyFill="1" applyBorder="1" applyAlignment="1">
      <alignment horizontal="center" vertical="top" wrapText="1"/>
    </xf>
    <xf numFmtId="164" fontId="0" fillId="9" borderId="60" xfId="0" applyNumberFormat="1" applyFill="1" applyBorder="1" applyAlignment="1">
      <alignment horizontal="center" vertical="top" wrapText="1"/>
    </xf>
    <xf numFmtId="164" fontId="5" fillId="3" borderId="60" xfId="0" applyNumberFormat="1" applyFont="1" applyFill="1" applyBorder="1" applyAlignment="1">
      <alignment horizontal="center" vertical="top" wrapText="1"/>
    </xf>
    <xf numFmtId="0" fontId="5" fillId="8" borderId="63" xfId="0" applyFont="1" applyFill="1" applyBorder="1" applyAlignment="1">
      <alignment horizontal="center" vertical="top" wrapText="1"/>
    </xf>
    <xf numFmtId="0" fontId="5" fillId="8" borderId="57" xfId="0" applyFont="1" applyFill="1" applyBorder="1" applyAlignment="1">
      <alignment horizontal="center" vertical="top" wrapText="1"/>
    </xf>
    <xf numFmtId="0" fontId="5" fillId="8" borderId="65" xfId="0" applyFont="1" applyFill="1" applyBorder="1" applyAlignment="1">
      <alignment horizontal="center" vertical="top" wrapText="1"/>
    </xf>
    <xf numFmtId="0" fontId="5" fillId="8" borderId="60" xfId="0" applyFont="1" applyFill="1" applyBorder="1" applyAlignment="1">
      <alignment horizontal="center" vertical="top" wrapText="1"/>
    </xf>
    <xf numFmtId="0" fontId="4" fillId="0" borderId="4" xfId="0" applyFont="1" applyBorder="1" applyAlignment="1">
      <alignment horizontal="center" vertical="center" wrapText="1"/>
    </xf>
    <xf numFmtId="164" fontId="0" fillId="0" borderId="4" xfId="0" applyNumberFormat="1" applyBorder="1" applyAlignment="1">
      <alignment horizontal="center" vertical="top" wrapText="1"/>
    </xf>
    <xf numFmtId="0" fontId="4" fillId="0" borderId="9" xfId="0" applyFont="1" applyBorder="1" applyAlignment="1">
      <alignment horizontal="center" vertical="center" wrapText="1"/>
    </xf>
    <xf numFmtId="0" fontId="0" fillId="9" borderId="9" xfId="0" applyFill="1" applyBorder="1" applyAlignment="1">
      <alignment horizontal="center" vertical="top" wrapText="1"/>
    </xf>
    <xf numFmtId="0" fontId="3" fillId="8" borderId="11" xfId="0" applyFont="1" applyFill="1" applyBorder="1" applyAlignment="1">
      <alignment horizontal="center" vertical="top" wrapText="1"/>
    </xf>
    <xf numFmtId="0" fontId="3" fillId="8" borderId="12" xfId="0" applyFont="1" applyFill="1" applyBorder="1" applyAlignment="1">
      <alignment horizontal="center" vertical="top" wrapText="1"/>
    </xf>
    <xf numFmtId="0" fontId="4" fillId="0" borderId="2" xfId="0" applyFont="1" applyBorder="1" applyAlignment="1">
      <alignment horizontal="center" vertical="center" wrapText="1"/>
    </xf>
    <xf numFmtId="0" fontId="4" fillId="3" borderId="64" xfId="0" applyFont="1" applyFill="1" applyBorder="1" applyAlignment="1">
      <alignment horizontal="center" vertical="top" wrapText="1"/>
    </xf>
    <xf numFmtId="0" fontId="0" fillId="9" borderId="64" xfId="0" applyFill="1" applyBorder="1" applyAlignment="1">
      <alignment horizontal="center" vertical="top" wrapText="1"/>
    </xf>
    <xf numFmtId="0" fontId="4" fillId="3" borderId="25" xfId="0" applyFont="1" applyFill="1" applyBorder="1" applyAlignment="1">
      <alignment horizontal="center" vertical="top" wrapText="1"/>
    </xf>
    <xf numFmtId="0" fontId="2" fillId="10" borderId="24" xfId="2" applyFill="1" applyBorder="1" applyAlignment="1">
      <alignment horizontal="center" vertical="top" wrapText="1"/>
    </xf>
    <xf numFmtId="0" fontId="2" fillId="10" borderId="11" xfId="2" applyFill="1" applyBorder="1" applyAlignment="1">
      <alignment horizontal="center" vertical="top" wrapText="1"/>
    </xf>
    <xf numFmtId="0" fontId="2" fillId="10" borderId="66" xfId="2" applyFill="1" applyBorder="1" applyAlignment="1">
      <alignment horizontal="center" vertical="top" wrapText="1"/>
    </xf>
    <xf numFmtId="0" fontId="2" fillId="10" borderId="6" xfId="2" applyFill="1" applyBorder="1" applyAlignment="1">
      <alignment horizontal="center" vertical="top" wrapText="1"/>
    </xf>
    <xf numFmtId="0" fontId="2" fillId="10" borderId="62" xfId="2" applyFill="1" applyBorder="1" applyAlignment="1">
      <alignment horizontal="left" vertical="top" indent="1"/>
    </xf>
    <xf numFmtId="2" fontId="2" fillId="10" borderId="62" xfId="2" applyNumberFormat="1" applyFill="1" applyBorder="1" applyAlignment="1">
      <alignment horizontal="left" vertical="top" indent="1"/>
    </xf>
    <xf numFmtId="0" fontId="2" fillId="10" borderId="12" xfId="2" applyFill="1" applyBorder="1" applyAlignment="1">
      <alignment horizontal="center" vertical="top" wrapText="1"/>
    </xf>
    <xf numFmtId="0" fontId="2" fillId="10" borderId="59" xfId="2" applyFill="1" applyBorder="1" applyAlignment="1">
      <alignment horizontal="left" vertical="top" indent="1"/>
    </xf>
    <xf numFmtId="2" fontId="2" fillId="10" borderId="59" xfId="2" applyNumberFormat="1" applyFill="1" applyBorder="1" applyAlignment="1">
      <alignment horizontal="left" vertical="top" indent="1"/>
    </xf>
    <xf numFmtId="0" fontId="2" fillId="10" borderId="10" xfId="2" applyFill="1" applyBorder="1" applyAlignment="1">
      <alignment horizontal="left" vertical="top" indent="1"/>
    </xf>
    <xf numFmtId="2" fontId="2" fillId="10" borderId="10" xfId="2" applyNumberFormat="1" applyFill="1" applyBorder="1" applyAlignment="1">
      <alignment horizontal="left" vertical="top" indent="1"/>
    </xf>
    <xf numFmtId="0" fontId="2" fillId="10" borderId="2" xfId="2" applyFill="1" applyBorder="1" applyAlignment="1">
      <alignment horizontal="center" vertical="top" wrapText="1"/>
    </xf>
    <xf numFmtId="0" fontId="2" fillId="10" borderId="51" xfId="2" applyFill="1" applyBorder="1" applyAlignment="1">
      <alignment horizontal="left" vertical="top" indent="1"/>
    </xf>
    <xf numFmtId="2" fontId="2" fillId="10" borderId="51" xfId="2" applyNumberFormat="1" applyFill="1" applyBorder="1" applyAlignment="1">
      <alignment horizontal="left" vertical="top" indent="1"/>
    </xf>
    <xf numFmtId="0" fontId="2" fillId="10" borderId="13" xfId="2" applyFill="1" applyBorder="1" applyAlignment="1">
      <alignment horizontal="left" vertical="top" indent="1"/>
    </xf>
    <xf numFmtId="2" fontId="2" fillId="10" borderId="13" xfId="2" applyNumberFormat="1" applyFill="1" applyBorder="1" applyAlignment="1">
      <alignment horizontal="left" vertical="top" indent="1"/>
    </xf>
    <xf numFmtId="0" fontId="2" fillId="10" borderId="33" xfId="2" applyFill="1" applyBorder="1" applyAlignment="1">
      <alignment horizontal="left" vertical="top" indent="1"/>
    </xf>
    <xf numFmtId="2" fontId="2" fillId="10" borderId="33" xfId="2" applyNumberFormat="1" applyFill="1" applyBorder="1" applyAlignment="1">
      <alignment horizontal="left" vertical="top" indent="1"/>
    </xf>
    <xf numFmtId="0" fontId="4" fillId="0" borderId="62" xfId="0" applyFont="1" applyBorder="1" applyAlignment="1">
      <alignment horizontal="left" vertical="center" wrapText="1"/>
    </xf>
    <xf numFmtId="0" fontId="4" fillId="0" borderId="60"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24" xfId="0" applyFont="1" applyBorder="1" applyAlignment="1">
      <alignment horizontal="center" vertical="center" wrapText="1"/>
    </xf>
    <xf numFmtId="164" fontId="4" fillId="0" borderId="24" xfId="0"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62" xfId="0" applyFont="1" applyBorder="1" applyAlignment="1">
      <alignment horizontal="left" vertical="center"/>
    </xf>
    <xf numFmtId="0" fontId="4" fillId="0" borderId="10" xfId="0" applyFont="1" applyBorder="1" applyAlignment="1">
      <alignment horizontal="left" vertical="center"/>
    </xf>
    <xf numFmtId="0" fontId="4" fillId="0" borderId="56" xfId="0" applyFont="1" applyBorder="1" applyAlignment="1">
      <alignment horizontal="left" vertical="center"/>
    </xf>
    <xf numFmtId="0" fontId="4" fillId="0" borderId="60" xfId="0" applyFont="1" applyBorder="1" applyAlignment="1">
      <alignment horizontal="center" vertical="center"/>
    </xf>
    <xf numFmtId="0" fontId="4" fillId="0" borderId="63" xfId="0" applyFont="1" applyBorder="1" applyAlignment="1">
      <alignment horizontal="center" vertical="center"/>
    </xf>
    <xf numFmtId="0" fontId="0" fillId="0" borderId="0" xfId="0"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vertical="top" wrapText="1"/>
    </xf>
    <xf numFmtId="0" fontId="0" fillId="0" borderId="0" xfId="0" applyAlignment="1">
      <alignment vertical="center"/>
    </xf>
    <xf numFmtId="0" fontId="13" fillId="0" borderId="0" xfId="0" applyFont="1">
      <alignment vertical="top"/>
    </xf>
    <xf numFmtId="0" fontId="14" fillId="0" borderId="67" xfId="0" applyFont="1" applyBorder="1" applyAlignment="1">
      <alignment horizontal="center" vertical="center"/>
    </xf>
    <xf numFmtId="14" fontId="0" fillId="0" borderId="0" xfId="0" applyNumberFormat="1">
      <alignment vertical="top"/>
    </xf>
    <xf numFmtId="165" fontId="0" fillId="0" borderId="0" xfId="0" applyNumberFormat="1" applyAlignment="1">
      <alignment horizontal="left" vertical="top"/>
    </xf>
    <xf numFmtId="0" fontId="2" fillId="0" borderId="0" xfId="2" applyAlignment="1">
      <alignment horizontal="left" vertical="top" indent="2"/>
    </xf>
    <xf numFmtId="0" fontId="0" fillId="0" borderId="0" xfId="0" applyAlignment="1">
      <alignment horizontal="left" vertical="top" indent="2"/>
    </xf>
    <xf numFmtId="0" fontId="0" fillId="9" borderId="63" xfId="0" applyFill="1" applyBorder="1" applyAlignment="1">
      <alignment horizontal="center" vertical="top" wrapText="1"/>
    </xf>
    <xf numFmtId="0" fontId="0" fillId="0" borderId="63" xfId="0" applyBorder="1" applyAlignment="1">
      <alignment horizontal="center" vertical="top" wrapText="1"/>
    </xf>
    <xf numFmtId="0" fontId="0" fillId="7" borderId="65" xfId="0" applyFill="1" applyBorder="1" applyAlignment="1">
      <alignment horizontal="center" vertical="top" wrapText="1"/>
    </xf>
    <xf numFmtId="0" fontId="0" fillId="7" borderId="63" xfId="0" applyFill="1" applyBorder="1" applyAlignment="1">
      <alignment horizontal="center" vertical="top" wrapText="1"/>
    </xf>
    <xf numFmtId="0" fontId="0" fillId="6" borderId="65" xfId="0" applyFill="1" applyBorder="1" applyAlignment="1">
      <alignment horizontal="center" vertical="top" wrapText="1"/>
    </xf>
    <xf numFmtId="0" fontId="0" fillId="6" borderId="63" xfId="0" applyFill="1" applyBorder="1" applyAlignment="1">
      <alignment horizontal="center" vertical="top" wrapText="1"/>
    </xf>
    <xf numFmtId="0" fontId="0" fillId="0" borderId="12" xfId="0" applyBorder="1" applyAlignment="1">
      <alignment horizontal="center" vertical="top" wrapText="1"/>
    </xf>
    <xf numFmtId="0" fontId="0" fillId="0" borderId="64" xfId="0" applyBorder="1" applyAlignment="1">
      <alignment horizontal="center" vertical="top" wrapText="1"/>
    </xf>
    <xf numFmtId="0" fontId="0" fillId="0" borderId="0" xfId="0" applyAlignment="1">
      <alignment horizontal="left" vertical="top" wrapText="1" indent="2"/>
    </xf>
    <xf numFmtId="0" fontId="0" fillId="0" borderId="62" xfId="0" applyBorder="1" applyAlignment="1">
      <alignment horizontal="left" vertical="top" indent="1"/>
    </xf>
    <xf numFmtId="0" fontId="0" fillId="0" borderId="59" xfId="0" applyBorder="1" applyAlignment="1">
      <alignment horizontal="left" vertical="top" indent="1"/>
    </xf>
    <xf numFmtId="0" fontId="0" fillId="0" borderId="45" xfId="0" applyBorder="1" applyAlignment="1">
      <alignment horizontal="left" vertical="top" indent="1"/>
    </xf>
    <xf numFmtId="0" fontId="0" fillId="0" borderId="10" xfId="0" applyBorder="1" applyAlignment="1">
      <alignment horizontal="left" vertical="top" indent="1"/>
    </xf>
    <xf numFmtId="0" fontId="0" fillId="0" borderId="9" xfId="0" applyBorder="1" applyAlignment="1">
      <alignment horizontal="center" vertical="top" wrapText="1"/>
    </xf>
    <xf numFmtId="0" fontId="0" fillId="9" borderId="6" xfId="0" applyFill="1" applyBorder="1" applyAlignment="1">
      <alignment horizontal="center" vertical="top" wrapText="1"/>
    </xf>
    <xf numFmtId="0" fontId="0" fillId="0" borderId="3" xfId="0" applyBorder="1" applyAlignment="1">
      <alignment horizontal="center" vertical="top" wrapText="1"/>
    </xf>
    <xf numFmtId="0" fontId="5" fillId="8" borderId="0" xfId="0" applyFont="1" applyFill="1" applyAlignment="1">
      <alignment horizontal="right" vertical="top"/>
    </xf>
    <xf numFmtId="9" fontId="5" fillId="8" borderId="0" xfId="1" applyFont="1" applyFill="1" applyAlignment="1">
      <alignment horizontal="right" vertical="top"/>
    </xf>
    <xf numFmtId="0" fontId="8" fillId="8" borderId="0" xfId="0" applyFont="1" applyFill="1" applyAlignment="1">
      <alignment horizontal="right" vertical="top"/>
    </xf>
    <xf numFmtId="0" fontId="5" fillId="3" borderId="0" xfId="0" applyFont="1" applyFill="1" applyAlignment="1">
      <alignment horizontal="right" vertical="top"/>
    </xf>
    <xf numFmtId="9" fontId="5" fillId="3" borderId="0" xfId="1" applyFont="1" applyFill="1" applyAlignment="1">
      <alignment horizontal="right" vertical="top"/>
    </xf>
    <xf numFmtId="0" fontId="8" fillId="3" borderId="0" xfId="0" applyFont="1" applyFill="1" applyAlignment="1">
      <alignment horizontal="right" vertical="top"/>
    </xf>
    <xf numFmtId="0" fontId="0" fillId="7" borderId="0" xfId="0" applyFill="1" applyAlignment="1">
      <alignment horizontal="right" vertical="top"/>
    </xf>
    <xf numFmtId="9" fontId="0" fillId="7" borderId="0" xfId="1" applyFont="1" applyFill="1" applyAlignment="1">
      <alignment horizontal="right" vertical="top"/>
    </xf>
    <xf numFmtId="0" fontId="0" fillId="6" borderId="0" xfId="0" applyFill="1" applyAlignment="1">
      <alignment horizontal="right" vertical="top"/>
    </xf>
    <xf numFmtId="9" fontId="0" fillId="6" borderId="0" xfId="1" applyFont="1" applyFill="1" applyAlignment="1">
      <alignment horizontal="right" vertical="top"/>
    </xf>
    <xf numFmtId="0" fontId="5" fillId="5" borderId="0" xfId="0" applyFont="1" applyFill="1" applyAlignment="1">
      <alignment horizontal="right" vertical="top"/>
    </xf>
    <xf numFmtId="9" fontId="5" fillId="5" borderId="0" xfId="1" applyFont="1" applyFill="1" applyAlignment="1">
      <alignment horizontal="right" vertical="top"/>
    </xf>
    <xf numFmtId="0" fontId="5" fillId="4" borderId="0" xfId="0" applyFont="1" applyFill="1" applyAlignment="1">
      <alignment horizontal="right" vertical="top"/>
    </xf>
    <xf numFmtId="9" fontId="5" fillId="4" borderId="0" xfId="1" applyFont="1" applyFill="1" applyAlignment="1">
      <alignment horizontal="right" vertical="top"/>
    </xf>
    <xf numFmtId="0" fontId="5" fillId="2" borderId="0" xfId="0" applyFont="1" applyFill="1" applyAlignment="1">
      <alignment horizontal="right" vertical="top"/>
    </xf>
    <xf numFmtId="9" fontId="5" fillId="2" borderId="0" xfId="1" applyFont="1" applyFill="1" applyAlignment="1">
      <alignment horizontal="right" vertical="top"/>
    </xf>
    <xf numFmtId="0" fontId="1" fillId="0" borderId="0" xfId="0" applyFont="1" applyAlignment="1">
      <alignment vertical="top" wrapText="1"/>
    </xf>
    <xf numFmtId="2" fontId="0" fillId="0" borderId="68" xfId="0" applyNumberFormat="1" applyBorder="1" applyAlignment="1">
      <alignment horizontal="left" vertical="top" indent="1"/>
    </xf>
    <xf numFmtId="0" fontId="0" fillId="0" borderId="69" xfId="0" applyBorder="1" applyAlignment="1">
      <alignment horizontal="left" vertical="top" wrapText="1"/>
    </xf>
    <xf numFmtId="9" fontId="7" fillId="0" borderId="69" xfId="1" applyFont="1" applyBorder="1" applyAlignment="1">
      <alignment horizontal="center" vertical="top" wrapText="1"/>
    </xf>
    <xf numFmtId="0" fontId="0" fillId="0" borderId="69" xfId="0" applyBorder="1" applyAlignment="1">
      <alignment horizontal="center" vertical="top" wrapText="1"/>
    </xf>
    <xf numFmtId="164" fontId="0" fillId="0" borderId="69" xfId="0" applyNumberFormat="1" applyBorder="1" applyAlignment="1">
      <alignment horizontal="center" vertical="top" wrapText="1"/>
    </xf>
    <xf numFmtId="0" fontId="0" fillId="0" borderId="70" xfId="0" applyBorder="1" applyAlignment="1">
      <alignment horizontal="center" vertical="top" wrapText="1"/>
    </xf>
    <xf numFmtId="0" fontId="0" fillId="0" borderId="71" xfId="0" applyBorder="1">
      <alignment vertical="top"/>
    </xf>
    <xf numFmtId="0" fontId="0" fillId="0" borderId="72" xfId="0" applyBorder="1" applyAlignment="1">
      <alignment horizontal="left" vertical="top" indent="1"/>
    </xf>
    <xf numFmtId="0" fontId="0" fillId="0" borderId="73" xfId="0" applyBorder="1" applyAlignment="1">
      <alignment horizontal="left" vertical="top" wrapText="1"/>
    </xf>
    <xf numFmtId="9" fontId="7" fillId="0" borderId="73" xfId="1" applyFont="1" applyBorder="1" applyAlignment="1">
      <alignment horizontal="center" vertical="top" wrapText="1"/>
    </xf>
    <xf numFmtId="0" fontId="0" fillId="0" borderId="73" xfId="0" applyBorder="1" applyAlignment="1">
      <alignment horizontal="center" vertical="top" wrapText="1"/>
    </xf>
    <xf numFmtId="164" fontId="0" fillId="0" borderId="73" xfId="0" applyNumberFormat="1" applyBorder="1" applyAlignment="1">
      <alignment horizontal="center" vertical="top" wrapText="1"/>
    </xf>
    <xf numFmtId="0" fontId="0" fillId="0" borderId="73" xfId="0" applyBorder="1">
      <alignment vertical="top"/>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0" fillId="0" borderId="8" xfId="0" applyBorder="1" applyAlignment="1">
      <alignment horizontal="left" vertical="top" wrapText="1"/>
    </xf>
    <xf numFmtId="0" fontId="3" fillId="11" borderId="13" xfId="0" applyFont="1" applyFill="1" applyBorder="1" applyAlignment="1">
      <alignment horizontal="left" vertical="top"/>
    </xf>
    <xf numFmtId="0" fontId="17" fillId="0" borderId="0" xfId="0" applyFont="1" applyAlignment="1">
      <alignment vertical="top" wrapText="1"/>
    </xf>
    <xf numFmtId="0" fontId="1" fillId="0" borderId="74" xfId="0" applyFont="1" applyBorder="1" applyAlignment="1">
      <alignment vertical="top" wrapText="1"/>
    </xf>
    <xf numFmtId="0" fontId="1" fillId="0" borderId="75" xfId="0" applyFont="1" applyBorder="1" applyAlignment="1">
      <alignment horizontal="left" vertical="top" wrapText="1"/>
    </xf>
    <xf numFmtId="0" fontId="1" fillId="0" borderId="75" xfId="0" applyFont="1" applyBorder="1" applyAlignment="1">
      <alignment vertical="top" wrapText="1"/>
    </xf>
    <xf numFmtId="0" fontId="0" fillId="0" borderId="75" xfId="0" applyBorder="1" applyAlignment="1">
      <alignment horizontal="left" vertical="top" wrapText="1"/>
    </xf>
    <xf numFmtId="0" fontId="0" fillId="0" borderId="76" xfId="0" applyBorder="1" applyAlignment="1">
      <alignment horizontal="left" vertical="top" wrapText="1"/>
    </xf>
    <xf numFmtId="9" fontId="0" fillId="0" borderId="16" xfId="1" applyFont="1" applyBorder="1" applyAlignment="1">
      <alignment horizontal="center" vertical="top"/>
    </xf>
    <xf numFmtId="9" fontId="0" fillId="0" borderId="22" xfId="1" applyFont="1" applyBorder="1" applyAlignment="1">
      <alignment horizontal="center" vertical="top"/>
    </xf>
    <xf numFmtId="9" fontId="0" fillId="0" borderId="18" xfId="1" applyFont="1" applyBorder="1" applyAlignment="1">
      <alignment horizontal="center" vertical="top"/>
    </xf>
    <xf numFmtId="0" fontId="0" fillId="0" borderId="78" xfId="0" applyBorder="1" applyAlignment="1">
      <alignment horizontal="left" vertical="top" wrapText="1"/>
    </xf>
    <xf numFmtId="0" fontId="0" fillId="0" borderId="79" xfId="0" applyBorder="1" applyAlignment="1">
      <alignment horizontal="left" vertical="top" wrapText="1"/>
    </xf>
    <xf numFmtId="0" fontId="7" fillId="0" borderId="80" xfId="0" applyFont="1" applyBorder="1" applyAlignment="1">
      <alignment horizontal="center" vertical="top" wrapText="1"/>
    </xf>
    <xf numFmtId="0" fontId="7" fillId="0" borderId="81" xfId="0" applyFont="1" applyBorder="1" applyAlignment="1">
      <alignment horizontal="center" vertical="top" wrapText="1"/>
    </xf>
    <xf numFmtId="0" fontId="2" fillId="11" borderId="77" xfId="2" applyFill="1" applyBorder="1" applyAlignment="1">
      <alignment horizontal="center" vertical="top" wrapText="1"/>
    </xf>
    <xf numFmtId="0" fontId="2" fillId="11" borderId="0" xfId="2" applyFill="1" applyBorder="1" applyAlignment="1">
      <alignment horizontal="center" vertical="top" wrapText="1"/>
    </xf>
    <xf numFmtId="0" fontId="6" fillId="0" borderId="0" xfId="0" applyFont="1" applyAlignment="1">
      <alignment horizontal="left" vertical="top" wrapText="1"/>
    </xf>
    <xf numFmtId="0" fontId="4" fillId="7" borderId="59" xfId="0" applyFont="1" applyFill="1" applyBorder="1" applyAlignment="1">
      <alignment horizontal="left" vertical="top" wrapText="1"/>
    </xf>
    <xf numFmtId="0" fontId="4" fillId="7" borderId="60" xfId="0" applyFont="1" applyFill="1" applyBorder="1" applyAlignment="1">
      <alignment horizontal="left" vertical="top" wrapText="1"/>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2" xfId="0" applyBorder="1" applyAlignment="1">
      <alignment horizontal="center" vertical="center" wrapText="1"/>
    </xf>
    <xf numFmtId="0" fontId="0" fillId="0" borderId="37" xfId="0" applyBorder="1" applyAlignment="1">
      <alignment horizontal="center" vertical="center" wrapText="1"/>
    </xf>
    <xf numFmtId="0" fontId="0" fillId="0" borderId="6" xfId="0" applyBorder="1" applyAlignment="1">
      <alignment horizontal="center" vertical="top"/>
    </xf>
    <xf numFmtId="0" fontId="0" fillId="0" borderId="6" xfId="0" applyBorder="1" applyAlignment="1">
      <alignment horizontal="center" vertical="center" wrapText="1"/>
    </xf>
    <xf numFmtId="0" fontId="0" fillId="0" borderId="28" xfId="0" applyBorder="1" applyAlignment="1">
      <alignment horizontal="center" vertical="center" wrapText="1"/>
    </xf>
    <xf numFmtId="0" fontId="0" fillId="0" borderId="56" xfId="0" applyBorder="1" applyAlignment="1">
      <alignment horizontal="center" vertical="top"/>
    </xf>
    <xf numFmtId="0" fontId="0" fillId="0" borderId="57" xfId="0" applyBorder="1" applyAlignment="1">
      <alignment horizontal="center" vertical="top"/>
    </xf>
    <xf numFmtId="0" fontId="0" fillId="0" borderId="58" xfId="0" applyBorder="1" applyAlignment="1">
      <alignment horizontal="center" vertical="top"/>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4" xfId="0" applyBorder="1" applyAlignment="1">
      <alignment horizontal="center" vertical="top"/>
    </xf>
    <xf numFmtId="0" fontId="0" fillId="0" borderId="7" xfId="0" applyBorder="1" applyAlignment="1">
      <alignment horizontal="center" vertical="top"/>
    </xf>
    <xf numFmtId="0" fontId="0" fillId="0" borderId="5" xfId="0" applyBorder="1" applyAlignment="1">
      <alignment horizontal="center" vertical="top"/>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3" xfId="0" applyBorder="1" applyAlignment="1">
      <alignment horizontal="center" vertical="center" wrapText="1"/>
    </xf>
    <xf numFmtId="0" fontId="0" fillId="0" borderId="49" xfId="0" applyBorder="1" applyAlignment="1">
      <alignment horizontal="center" vertical="center" wrapText="1"/>
    </xf>
    <xf numFmtId="0" fontId="0" fillId="0" borderId="44" xfId="0" applyBorder="1" applyAlignment="1">
      <alignment horizontal="center" vertical="center" wrapText="1"/>
    </xf>
    <xf numFmtId="0" fontId="0" fillId="0" borderId="9" xfId="0" applyBorder="1" applyAlignment="1">
      <alignment horizontal="center" vertical="top"/>
    </xf>
    <xf numFmtId="0" fontId="0" fillId="0" borderId="9" xfId="0" applyBorder="1" applyAlignment="1">
      <alignment horizontal="center" vertical="top" wrapText="1"/>
    </xf>
    <xf numFmtId="0" fontId="0" fillId="0" borderId="9" xfId="0" applyBorder="1" applyAlignment="1">
      <alignment horizontal="center" vertical="center"/>
    </xf>
    <xf numFmtId="0" fontId="0" fillId="0" borderId="6" xfId="0" applyBorder="1" applyAlignment="1">
      <alignment horizontal="center" vertical="center"/>
    </xf>
    <xf numFmtId="0" fontId="4" fillId="7" borderId="33" xfId="0" applyFont="1" applyFill="1" applyBorder="1" applyAlignment="1">
      <alignment horizontal="left" vertical="top" wrapText="1"/>
    </xf>
    <xf numFmtId="0" fontId="4" fillId="7" borderId="0" xfId="0" applyFont="1" applyFill="1" applyAlignment="1">
      <alignment horizontal="left" vertical="top" wrapText="1"/>
    </xf>
    <xf numFmtId="0" fontId="4" fillId="7" borderId="34" xfId="0" applyFont="1" applyFill="1" applyBorder="1" applyAlignment="1">
      <alignment horizontal="left" vertical="top" wrapText="1"/>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4">
    <cellStyle name="Followed Hyperlink" xfId="3" builtinId="9" customBuiltin="1"/>
    <cellStyle name="Hyperlink" xfId="2" builtinId="8" customBuiltin="1"/>
    <cellStyle name="Normal" xfId="0" builtinId="0" customBuiltin="1"/>
    <cellStyle name="Percent" xfId="1" builtinId="5"/>
  </cellStyles>
  <dxfs count="1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FFFFCC"/>
      <color rgb="FFCFBEDD"/>
      <color rgb="FFEABEBE"/>
      <color rgb="FFCAE8DD"/>
      <color rgb="FFE8C5DE"/>
      <color rgb="FFE2EFCE"/>
      <color rgb="FFF9E4BF"/>
      <color rgb="FFC0ECF2"/>
      <color rgb="FFB3C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Governance!A1.08"/><Relationship Id="rId13" Type="http://schemas.openxmlformats.org/officeDocument/2006/relationships/hyperlink" Target="#Governance!A1.11"/><Relationship Id="rId18" Type="http://schemas.openxmlformats.org/officeDocument/2006/relationships/hyperlink" Target="#Governance!A1.16"/><Relationship Id="rId26" Type="http://schemas.openxmlformats.org/officeDocument/2006/relationships/hyperlink" Target="#Governance!A1.24"/><Relationship Id="rId3" Type="http://schemas.openxmlformats.org/officeDocument/2006/relationships/hyperlink" Target="#Governance!A1.01"/><Relationship Id="rId21" Type="http://schemas.openxmlformats.org/officeDocument/2006/relationships/hyperlink" Target="#Governance!A1.21"/><Relationship Id="rId7" Type="http://schemas.openxmlformats.org/officeDocument/2006/relationships/hyperlink" Target="#Governance!A1.09"/><Relationship Id="rId12" Type="http://schemas.openxmlformats.org/officeDocument/2006/relationships/hyperlink" Target="#Governance!A1.10"/><Relationship Id="rId17" Type="http://schemas.openxmlformats.org/officeDocument/2006/relationships/hyperlink" Target="#Governance!A1.15"/><Relationship Id="rId25" Type="http://schemas.openxmlformats.org/officeDocument/2006/relationships/hyperlink" Target="#Governance!A1.23"/><Relationship Id="rId2" Type="http://schemas.openxmlformats.org/officeDocument/2006/relationships/hyperlink" Target="#'Overview of progress'!O.1"/><Relationship Id="rId16" Type="http://schemas.openxmlformats.org/officeDocument/2006/relationships/hyperlink" Target="#Governance!A1.14"/><Relationship Id="rId20" Type="http://schemas.openxmlformats.org/officeDocument/2006/relationships/hyperlink" Target="#Governance!A1.22"/><Relationship Id="rId1" Type="http://schemas.openxmlformats.org/officeDocument/2006/relationships/image" Target="../media/image4.jpeg"/><Relationship Id="rId6" Type="http://schemas.openxmlformats.org/officeDocument/2006/relationships/hyperlink" Target="#Governance!A1.04"/><Relationship Id="rId11" Type="http://schemas.openxmlformats.org/officeDocument/2006/relationships/hyperlink" Target="#Governance!A1.05"/><Relationship Id="rId24" Type="http://schemas.openxmlformats.org/officeDocument/2006/relationships/hyperlink" Target="#Governance!A1.18"/><Relationship Id="rId5" Type="http://schemas.openxmlformats.org/officeDocument/2006/relationships/hyperlink" Target="#Governance!A1.03"/><Relationship Id="rId15" Type="http://schemas.openxmlformats.org/officeDocument/2006/relationships/hyperlink" Target="#Governance!A1.13"/><Relationship Id="rId23" Type="http://schemas.openxmlformats.org/officeDocument/2006/relationships/hyperlink" Target="#Governance!A1.19"/><Relationship Id="rId28" Type="http://schemas.openxmlformats.org/officeDocument/2006/relationships/hyperlink" Target="#Governance!A1.26"/><Relationship Id="rId10" Type="http://schemas.openxmlformats.org/officeDocument/2006/relationships/hyperlink" Target="#Governance!A1.06"/><Relationship Id="rId19" Type="http://schemas.openxmlformats.org/officeDocument/2006/relationships/hyperlink" Target="#Governance!A1.17"/><Relationship Id="rId4" Type="http://schemas.openxmlformats.org/officeDocument/2006/relationships/hyperlink" Target="#Governance!A1.02"/><Relationship Id="rId9" Type="http://schemas.openxmlformats.org/officeDocument/2006/relationships/hyperlink" Target="#Governance!A1.07"/><Relationship Id="rId14" Type="http://schemas.openxmlformats.org/officeDocument/2006/relationships/hyperlink" Target="#Governance!A1.12"/><Relationship Id="rId22" Type="http://schemas.openxmlformats.org/officeDocument/2006/relationships/hyperlink" Target="#Governance!A1.20"/><Relationship Id="rId27" Type="http://schemas.openxmlformats.org/officeDocument/2006/relationships/hyperlink" Target="#Governance!A1.25"/></Relationships>
</file>

<file path=xl/drawings/_rels/drawing3.xml.rels><?xml version="1.0" encoding="UTF-8" standalone="yes"?>
<Relationships xmlns="http://schemas.openxmlformats.org/package/2006/relationships"><Relationship Id="rId8" Type="http://schemas.openxmlformats.org/officeDocument/2006/relationships/hyperlink" Target="#Partnering!A2.06"/><Relationship Id="rId13" Type="http://schemas.openxmlformats.org/officeDocument/2006/relationships/hyperlink" Target="#Partnering!A2.11"/><Relationship Id="rId3" Type="http://schemas.openxmlformats.org/officeDocument/2006/relationships/hyperlink" Target="#Partnering!A2.01"/><Relationship Id="rId7" Type="http://schemas.openxmlformats.org/officeDocument/2006/relationships/hyperlink" Target="#Partnering!A2.07"/><Relationship Id="rId12" Type="http://schemas.openxmlformats.org/officeDocument/2006/relationships/hyperlink" Target="#Partnering!A2.10"/><Relationship Id="rId2" Type="http://schemas.openxmlformats.org/officeDocument/2006/relationships/hyperlink" Target="#'Overview of progress'!O.2"/><Relationship Id="rId1" Type="http://schemas.openxmlformats.org/officeDocument/2006/relationships/image" Target="../media/image5.jpeg"/><Relationship Id="rId6" Type="http://schemas.openxmlformats.org/officeDocument/2006/relationships/hyperlink" Target="#Partnering!A2.04"/><Relationship Id="rId11" Type="http://schemas.openxmlformats.org/officeDocument/2006/relationships/hyperlink" Target="#Partnering!A2.09"/><Relationship Id="rId5" Type="http://schemas.openxmlformats.org/officeDocument/2006/relationships/hyperlink" Target="#Partnering!A2.03"/><Relationship Id="rId15" Type="http://schemas.openxmlformats.org/officeDocument/2006/relationships/hyperlink" Target="#Partnering!A2.12"/><Relationship Id="rId10" Type="http://schemas.openxmlformats.org/officeDocument/2006/relationships/hyperlink" Target="#Partnering!A2.08"/><Relationship Id="rId4" Type="http://schemas.openxmlformats.org/officeDocument/2006/relationships/hyperlink" Target="#Partnering!A2.02"/><Relationship Id="rId9" Type="http://schemas.openxmlformats.org/officeDocument/2006/relationships/hyperlink" Target="#Partnering!A2.05"/><Relationship Id="rId14" Type="http://schemas.openxmlformats.org/officeDocument/2006/relationships/hyperlink" Target="#Partnering!A2.13"/></Relationships>
</file>

<file path=xl/drawings/_rels/drawing4.xml.rels><?xml version="1.0" encoding="UTF-8" standalone="yes"?>
<Relationships xmlns="http://schemas.openxmlformats.org/package/2006/relationships"><Relationship Id="rId8" Type="http://schemas.openxmlformats.org/officeDocument/2006/relationships/hyperlink" Target="#PCI!A3.07"/><Relationship Id="rId13" Type="http://schemas.openxmlformats.org/officeDocument/2006/relationships/hyperlink" Target="#PCI!A3.15"/><Relationship Id="rId18" Type="http://schemas.openxmlformats.org/officeDocument/2006/relationships/hyperlink" Target="#PCI!A3.16"/><Relationship Id="rId3" Type="http://schemas.openxmlformats.org/officeDocument/2006/relationships/hyperlink" Target="#PCI!A3.01"/><Relationship Id="rId7" Type="http://schemas.openxmlformats.org/officeDocument/2006/relationships/hyperlink" Target="#PCI!A3.08"/><Relationship Id="rId12" Type="http://schemas.openxmlformats.org/officeDocument/2006/relationships/hyperlink" Target="#PCI!A3.11"/><Relationship Id="rId17" Type="http://schemas.openxmlformats.org/officeDocument/2006/relationships/hyperlink" Target="#PCI!A3.09"/><Relationship Id="rId2" Type="http://schemas.openxmlformats.org/officeDocument/2006/relationships/hyperlink" Target="#'Overview of progress'!O.3"/><Relationship Id="rId16" Type="http://schemas.openxmlformats.org/officeDocument/2006/relationships/hyperlink" Target="#PCI!A3.12"/><Relationship Id="rId20" Type="http://schemas.openxmlformats.org/officeDocument/2006/relationships/hyperlink" Target="#PCI!A3.18"/><Relationship Id="rId1" Type="http://schemas.openxmlformats.org/officeDocument/2006/relationships/image" Target="../media/image6.jpeg"/><Relationship Id="rId6" Type="http://schemas.openxmlformats.org/officeDocument/2006/relationships/hyperlink" Target="#PCI!A3.04"/><Relationship Id="rId11" Type="http://schemas.openxmlformats.org/officeDocument/2006/relationships/hyperlink" Target="#PCI!A3.10"/><Relationship Id="rId5" Type="http://schemas.openxmlformats.org/officeDocument/2006/relationships/hyperlink" Target="#PCI!A3.03"/><Relationship Id="rId15" Type="http://schemas.openxmlformats.org/officeDocument/2006/relationships/hyperlink" Target="#PCI!A3.13"/><Relationship Id="rId10" Type="http://schemas.openxmlformats.org/officeDocument/2006/relationships/hyperlink" Target="#PCI!A3.05"/><Relationship Id="rId19" Type="http://schemas.openxmlformats.org/officeDocument/2006/relationships/hyperlink" Target="#PCI!A3.17"/><Relationship Id="rId4" Type="http://schemas.openxmlformats.org/officeDocument/2006/relationships/hyperlink" Target="#PCI!A3.02"/><Relationship Id="rId9" Type="http://schemas.openxmlformats.org/officeDocument/2006/relationships/hyperlink" Target="#PCI!A3.06"/><Relationship Id="rId14" Type="http://schemas.openxmlformats.org/officeDocument/2006/relationships/hyperlink" Target="#PCI!A3.14"/></Relationships>
</file>

<file path=xl/drawings/_rels/drawing5.xml.rels><?xml version="1.0" encoding="UTF-8" standalone="yes"?>
<Relationships xmlns="http://schemas.openxmlformats.org/package/2006/relationships"><Relationship Id="rId8" Type="http://schemas.openxmlformats.org/officeDocument/2006/relationships/hyperlink" Target="#MedSafety!A4.05"/><Relationship Id="rId13" Type="http://schemas.openxmlformats.org/officeDocument/2006/relationships/hyperlink" Target="#MedSafety!A4.12"/><Relationship Id="rId3" Type="http://schemas.openxmlformats.org/officeDocument/2006/relationships/hyperlink" Target="#MedSafety!A4.01"/><Relationship Id="rId7" Type="http://schemas.openxmlformats.org/officeDocument/2006/relationships/hyperlink" Target="#MedSafety!A4.06"/><Relationship Id="rId12" Type="http://schemas.openxmlformats.org/officeDocument/2006/relationships/hyperlink" Target="#MedSafety!A4.10"/><Relationship Id="rId2" Type="http://schemas.openxmlformats.org/officeDocument/2006/relationships/hyperlink" Target="#'Overview of progress'!O.4"/><Relationship Id="rId1" Type="http://schemas.openxmlformats.org/officeDocument/2006/relationships/image" Target="../media/image7.jpeg"/><Relationship Id="rId6" Type="http://schemas.openxmlformats.org/officeDocument/2006/relationships/hyperlink" Target="#MedSafety!A4.04"/><Relationship Id="rId11" Type="http://schemas.openxmlformats.org/officeDocument/2006/relationships/hyperlink" Target="#MedSafety!A4.09"/><Relationship Id="rId5" Type="http://schemas.openxmlformats.org/officeDocument/2006/relationships/hyperlink" Target="#MedSafety!A4.03"/><Relationship Id="rId10" Type="http://schemas.openxmlformats.org/officeDocument/2006/relationships/hyperlink" Target="#MedSafety!A4.08"/><Relationship Id="rId4" Type="http://schemas.openxmlformats.org/officeDocument/2006/relationships/hyperlink" Target="#MedSafety!A4.02"/><Relationship Id="rId9" Type="http://schemas.openxmlformats.org/officeDocument/2006/relationships/hyperlink" Target="#MedSafety!A4.07"/><Relationship Id="rId14" Type="http://schemas.openxmlformats.org/officeDocument/2006/relationships/hyperlink" Target="#MedSafety!A4.11"/></Relationships>
</file>

<file path=xl/drawings/_rels/drawing6.xml.rels><?xml version="1.0" encoding="UTF-8" standalone="yes"?>
<Relationships xmlns="http://schemas.openxmlformats.org/package/2006/relationships"><Relationship Id="rId8" Type="http://schemas.openxmlformats.org/officeDocument/2006/relationships/hyperlink" Target="#CompCare!A5.05"/><Relationship Id="rId13" Type="http://schemas.openxmlformats.org/officeDocument/2006/relationships/hyperlink" Target="#CompCare!A5.24"/><Relationship Id="rId3" Type="http://schemas.openxmlformats.org/officeDocument/2006/relationships/hyperlink" Target="#CompCare!A5.01"/><Relationship Id="rId7" Type="http://schemas.openxmlformats.org/officeDocument/2006/relationships/hyperlink" Target="#CompCare!A5.06"/><Relationship Id="rId12" Type="http://schemas.openxmlformats.org/officeDocument/2006/relationships/hyperlink" Target="#CompCare!A5.22"/><Relationship Id="rId2" Type="http://schemas.openxmlformats.org/officeDocument/2006/relationships/hyperlink" Target="#'Overview of progress'!O.5"/><Relationship Id="rId1" Type="http://schemas.openxmlformats.org/officeDocument/2006/relationships/image" Target="../media/image8.jpeg"/><Relationship Id="rId6" Type="http://schemas.openxmlformats.org/officeDocument/2006/relationships/hyperlink" Target="#CompCare!A5.04"/><Relationship Id="rId11" Type="http://schemas.openxmlformats.org/officeDocument/2006/relationships/hyperlink" Target="#CompCare!A5.21"/><Relationship Id="rId5" Type="http://schemas.openxmlformats.org/officeDocument/2006/relationships/hyperlink" Target="#CompCare!A5.03"/><Relationship Id="rId10" Type="http://schemas.openxmlformats.org/officeDocument/2006/relationships/hyperlink" Target="#CompCare!A5.20"/><Relationship Id="rId4" Type="http://schemas.openxmlformats.org/officeDocument/2006/relationships/hyperlink" Target="#CompCare!A5.02"/><Relationship Id="rId9" Type="http://schemas.openxmlformats.org/officeDocument/2006/relationships/hyperlink" Target="#CompCare!A5.19"/><Relationship Id="rId14" Type="http://schemas.openxmlformats.org/officeDocument/2006/relationships/hyperlink" Target="#CompCare!A5.23"/></Relationships>
</file>

<file path=xl/drawings/_rels/drawing7.xml.rels><?xml version="1.0" encoding="UTF-8" standalone="yes"?>
<Relationships xmlns="http://schemas.openxmlformats.org/package/2006/relationships"><Relationship Id="rId8" Type="http://schemas.openxmlformats.org/officeDocument/2006/relationships/hyperlink" Target="#Communicating!A6.06"/><Relationship Id="rId3" Type="http://schemas.openxmlformats.org/officeDocument/2006/relationships/hyperlink" Target="#Communicating!A6.01"/><Relationship Id="rId7" Type="http://schemas.openxmlformats.org/officeDocument/2006/relationships/hyperlink" Target="#Communicating!A6.05"/><Relationship Id="rId12" Type="http://schemas.openxmlformats.org/officeDocument/2006/relationships/hyperlink" Target="#Communicating!A6.10"/><Relationship Id="rId2" Type="http://schemas.openxmlformats.org/officeDocument/2006/relationships/hyperlink" Target="#'Overview of progress'!O.6"/><Relationship Id="rId1" Type="http://schemas.openxmlformats.org/officeDocument/2006/relationships/image" Target="../media/image9.jpeg"/><Relationship Id="rId6" Type="http://schemas.openxmlformats.org/officeDocument/2006/relationships/hyperlink" Target="#Communicating!A6.04"/><Relationship Id="rId11" Type="http://schemas.openxmlformats.org/officeDocument/2006/relationships/hyperlink" Target="#Communicating!A6.09"/><Relationship Id="rId5" Type="http://schemas.openxmlformats.org/officeDocument/2006/relationships/hyperlink" Target="#Communicating!A6.03"/><Relationship Id="rId10" Type="http://schemas.openxmlformats.org/officeDocument/2006/relationships/hyperlink" Target="#Communicating!A6.08"/><Relationship Id="rId4" Type="http://schemas.openxmlformats.org/officeDocument/2006/relationships/hyperlink" Target="#Communicating!A6.02"/><Relationship Id="rId9" Type="http://schemas.openxmlformats.org/officeDocument/2006/relationships/hyperlink" Target="#Communicating!A6.07"/></Relationships>
</file>

<file path=xl/drawings/_rels/drawing8.xml.rels><?xml version="1.0" encoding="UTF-8" standalone="yes"?>
<Relationships xmlns="http://schemas.openxmlformats.org/package/2006/relationships"><Relationship Id="rId8" Type="http://schemas.openxmlformats.org/officeDocument/2006/relationships/hyperlink" Target="#RR!A8.06"/><Relationship Id="rId3" Type="http://schemas.openxmlformats.org/officeDocument/2006/relationships/hyperlink" Target="#RR!A8.01"/><Relationship Id="rId7" Type="http://schemas.openxmlformats.org/officeDocument/2006/relationships/hyperlink" Target="#RR!A8.05"/><Relationship Id="rId12" Type="http://schemas.openxmlformats.org/officeDocument/2006/relationships/hyperlink" Target="#RR!A8.10"/><Relationship Id="rId2" Type="http://schemas.openxmlformats.org/officeDocument/2006/relationships/hyperlink" Target="#'Overview of progress'!O.8"/><Relationship Id="rId1" Type="http://schemas.openxmlformats.org/officeDocument/2006/relationships/image" Target="../media/image10.jpeg"/><Relationship Id="rId6" Type="http://schemas.openxmlformats.org/officeDocument/2006/relationships/hyperlink" Target="#RR!A8.04"/><Relationship Id="rId11" Type="http://schemas.openxmlformats.org/officeDocument/2006/relationships/hyperlink" Target="#RR!A8.09"/><Relationship Id="rId5" Type="http://schemas.openxmlformats.org/officeDocument/2006/relationships/hyperlink" Target="#RR!A8.03"/><Relationship Id="rId10" Type="http://schemas.openxmlformats.org/officeDocument/2006/relationships/hyperlink" Target="#RR!A8.08"/><Relationship Id="rId4" Type="http://schemas.openxmlformats.org/officeDocument/2006/relationships/hyperlink" Target="#RR!A8.02"/><Relationship Id="rId9" Type="http://schemas.openxmlformats.org/officeDocument/2006/relationships/hyperlink" Target="#RR!A8.07"/></Relationships>
</file>

<file path=xl/drawings/_rels/drawing9.xml.rels><?xml version="1.0" encoding="UTF-8" standalone="yes"?>
<Relationships xmlns="http://schemas.openxmlformats.org/package/2006/relationships"><Relationship Id="rId3" Type="http://schemas.openxmlformats.org/officeDocument/2006/relationships/hyperlink" Target="#'Overview of progress'!O.3"/><Relationship Id="rId7" Type="http://schemas.openxmlformats.org/officeDocument/2006/relationships/hyperlink" Target="#'Overview of progress'!O.8"/><Relationship Id="rId2" Type="http://schemas.openxmlformats.org/officeDocument/2006/relationships/hyperlink" Target="#'Overview of progress'!O.2"/><Relationship Id="rId1" Type="http://schemas.openxmlformats.org/officeDocument/2006/relationships/hyperlink" Target="#'Overview of progress'!O.1"/><Relationship Id="rId6" Type="http://schemas.openxmlformats.org/officeDocument/2006/relationships/hyperlink" Target="#'Overview of progress'!O.6"/><Relationship Id="rId5" Type="http://schemas.openxmlformats.org/officeDocument/2006/relationships/hyperlink" Target="#'Overview of progress'!O.5"/><Relationship Id="rId4" Type="http://schemas.openxmlformats.org/officeDocument/2006/relationships/hyperlink" Target="#'Overview of progress'!O.4"/></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0</xdr:rowOff>
    </xdr:from>
    <xdr:to>
      <xdr:col>2</xdr:col>
      <xdr:colOff>658</xdr:colOff>
      <xdr:row>10</xdr:row>
      <xdr:rowOff>66675</xdr:rowOff>
    </xdr:to>
    <xdr:pic>
      <xdr:nvPicPr>
        <xdr:cNvPr id="2" name="Picture 1">
          <a:extLst>
            <a:ext uri="{FF2B5EF4-FFF2-40B4-BE49-F238E27FC236}">
              <a16:creationId xmlns:a16="http://schemas.microsoft.com/office/drawing/2014/main" id="{FCA7D54E-A5A5-485D-9A84-A6FF084B86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372"/>
        <a:stretch/>
      </xdr:blipFill>
      <xdr:spPr bwMode="auto">
        <a:xfrm>
          <a:off x="228600" y="161925"/>
          <a:ext cx="6641653" cy="152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101600</xdr:colOff>
      <xdr:row>4</xdr:row>
      <xdr:rowOff>56636</xdr:rowOff>
    </xdr:from>
    <xdr:to>
      <xdr:col>1</xdr:col>
      <xdr:colOff>6716950</xdr:colOff>
      <xdr:row>7</xdr:row>
      <xdr:rowOff>107436</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225425" y="704336"/>
          <a:ext cx="6615350" cy="536575"/>
        </a:xfrm>
        <a:prstGeom prst="rect">
          <a:avLst/>
        </a:prstGeom>
        <a:solidFill>
          <a:srgbClr val="FFFFFF">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2000">
              <a:solidFill>
                <a:sysClr val="windowText" lastClr="000000"/>
              </a:solidFill>
            </a:rPr>
            <a:t>Cosmetic Surgery Standards</a:t>
          </a:r>
          <a:r>
            <a:rPr lang="en-AU" sz="2000" baseline="0">
              <a:solidFill>
                <a:sysClr val="windowText" lastClr="000000"/>
              </a:solidFill>
            </a:rPr>
            <a:t> </a:t>
          </a:r>
          <a:r>
            <a:rPr lang="en-AU" sz="2000">
              <a:solidFill>
                <a:sysClr val="windowText" lastClr="000000"/>
              </a:solidFill>
            </a:rPr>
            <a:t>Monitoring Tool</a:t>
          </a:r>
        </a:p>
      </xdr:txBody>
    </xdr:sp>
    <xdr:clientData/>
  </xdr:twoCellAnchor>
  <xdr:twoCellAnchor editAs="oneCell">
    <xdr:from>
      <xdr:col>1</xdr:col>
      <xdr:colOff>0</xdr:colOff>
      <xdr:row>41</xdr:row>
      <xdr:rowOff>148166</xdr:rowOff>
    </xdr:from>
    <xdr:to>
      <xdr:col>1</xdr:col>
      <xdr:colOff>6170083</xdr:colOff>
      <xdr:row>43</xdr:row>
      <xdr:rowOff>16639</xdr:rowOff>
    </xdr:to>
    <xdr:pic>
      <xdr:nvPicPr>
        <xdr:cNvPr id="4" name="Picture 3">
          <a:extLst>
            <a:ext uri="{FF2B5EF4-FFF2-40B4-BE49-F238E27FC236}">
              <a16:creationId xmlns:a16="http://schemas.microsoft.com/office/drawing/2014/main" id="{5DCDBDE6-C394-DEA3-6C25-05DFF6AD5388}"/>
            </a:ext>
          </a:extLst>
        </xdr:cNvPr>
        <xdr:cNvPicPr>
          <a:picLocks noChangeAspect="1"/>
        </xdr:cNvPicPr>
      </xdr:nvPicPr>
      <xdr:blipFill>
        <a:blip xmlns:r="http://schemas.openxmlformats.org/officeDocument/2006/relationships" r:embed="rId2"/>
        <a:stretch>
          <a:fillRect/>
        </a:stretch>
      </xdr:blipFill>
      <xdr:spPr>
        <a:xfrm>
          <a:off x="116417" y="8180916"/>
          <a:ext cx="6170083" cy="185973"/>
        </a:xfrm>
        <a:prstGeom prst="rect">
          <a:avLst/>
        </a:prstGeom>
      </xdr:spPr>
    </xdr:pic>
    <xdr:clientData/>
  </xdr:twoCellAnchor>
  <xdr:twoCellAnchor editAs="oneCell">
    <xdr:from>
      <xdr:col>1</xdr:col>
      <xdr:colOff>105834</xdr:colOff>
      <xdr:row>46</xdr:row>
      <xdr:rowOff>148167</xdr:rowOff>
    </xdr:from>
    <xdr:to>
      <xdr:col>1</xdr:col>
      <xdr:colOff>6213739</xdr:colOff>
      <xdr:row>46</xdr:row>
      <xdr:rowOff>2719917</xdr:rowOff>
    </xdr:to>
    <xdr:pic>
      <xdr:nvPicPr>
        <xdr:cNvPr id="6" name="Picture 5">
          <a:extLst>
            <a:ext uri="{FF2B5EF4-FFF2-40B4-BE49-F238E27FC236}">
              <a16:creationId xmlns:a16="http://schemas.microsoft.com/office/drawing/2014/main" id="{CF6C67EB-3745-4BA6-A036-42CAD010B32A}"/>
            </a:ext>
          </a:extLst>
        </xdr:cNvPr>
        <xdr:cNvPicPr>
          <a:picLocks noChangeAspect="1"/>
        </xdr:cNvPicPr>
      </xdr:nvPicPr>
      <xdr:blipFill>
        <a:blip xmlns:r="http://schemas.openxmlformats.org/officeDocument/2006/relationships" r:embed="rId3"/>
        <a:stretch>
          <a:fillRect/>
        </a:stretch>
      </xdr:blipFill>
      <xdr:spPr>
        <a:xfrm>
          <a:off x="222251" y="9874250"/>
          <a:ext cx="6107905" cy="2571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44866</xdr:colOff>
      <xdr:row>2</xdr:row>
      <xdr:rowOff>1925</xdr:rowOff>
    </xdr:to>
    <xdr:pic>
      <xdr:nvPicPr>
        <xdr:cNvPr id="2" name="Picture 1" descr="Icon for the Clinical Governace Standar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495716"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209925" y="28575"/>
          <a:ext cx="684000" cy="54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4" name="Rounded Rectangle 3" descr="Button containing hyperlink to Action 1.1">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93382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1.01</a:t>
          </a:r>
        </a:p>
      </xdr:txBody>
    </xdr:sp>
    <xdr:clientData/>
  </xdr:twoCellAnchor>
  <xdr:twoCellAnchor>
    <xdr:from>
      <xdr:col>3</xdr:col>
      <xdr:colOff>1222772</xdr:colOff>
      <xdr:row>0</xdr:row>
      <xdr:rowOff>0</xdr:rowOff>
    </xdr:from>
    <xdr:to>
      <xdr:col>3</xdr:col>
      <xdr:colOff>1636772</xdr:colOff>
      <xdr:row>1</xdr:row>
      <xdr:rowOff>108075</xdr:rowOff>
    </xdr:to>
    <xdr:sp macro="" textlink="">
      <xdr:nvSpPr>
        <xdr:cNvPr id="5" name="Rounded Rectangle 4" descr="Button containing hyperlink to Action 1.2">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4385072"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1.02</a:t>
          </a:r>
        </a:p>
      </xdr:txBody>
    </xdr:sp>
    <xdr:clientData/>
  </xdr:twoCellAnchor>
  <xdr:twoCellAnchor>
    <xdr:from>
      <xdr:col>3</xdr:col>
      <xdr:colOff>1674019</xdr:colOff>
      <xdr:row>0</xdr:row>
      <xdr:rowOff>0</xdr:rowOff>
    </xdr:from>
    <xdr:to>
      <xdr:col>3</xdr:col>
      <xdr:colOff>2088019</xdr:colOff>
      <xdr:row>1</xdr:row>
      <xdr:rowOff>108075</xdr:rowOff>
    </xdr:to>
    <xdr:sp macro="" textlink="">
      <xdr:nvSpPr>
        <xdr:cNvPr id="6" name="Rounded Rectangle 5" descr="Button containing hyperlink to Action 1.3">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483631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1.03</a:t>
          </a:r>
        </a:p>
      </xdr:txBody>
    </xdr:sp>
    <xdr:clientData/>
  </xdr:twoCellAnchor>
  <xdr:twoCellAnchor>
    <xdr:from>
      <xdr:col>3</xdr:col>
      <xdr:colOff>2125266</xdr:colOff>
      <xdr:row>0</xdr:row>
      <xdr:rowOff>0</xdr:rowOff>
    </xdr:from>
    <xdr:to>
      <xdr:col>3</xdr:col>
      <xdr:colOff>2539266</xdr:colOff>
      <xdr:row>1</xdr:row>
      <xdr:rowOff>108075</xdr:rowOff>
    </xdr:to>
    <xdr:sp macro="" textlink="">
      <xdr:nvSpPr>
        <xdr:cNvPr id="7" name="Rounded Rectangle 6" descr="Button containing hyperlink to Action 1.4">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5287566"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1.04</a:t>
          </a:r>
        </a:p>
      </xdr:txBody>
    </xdr:sp>
    <xdr:clientData/>
  </xdr:twoCellAnchor>
  <xdr:twoCellAnchor>
    <xdr:from>
      <xdr:col>3</xdr:col>
      <xdr:colOff>4381501</xdr:colOff>
      <xdr:row>0</xdr:row>
      <xdr:rowOff>0</xdr:rowOff>
    </xdr:from>
    <xdr:to>
      <xdr:col>3</xdr:col>
      <xdr:colOff>4795501</xdr:colOff>
      <xdr:row>1</xdr:row>
      <xdr:rowOff>108075</xdr:rowOff>
    </xdr:to>
    <xdr:sp macro="" textlink="">
      <xdr:nvSpPr>
        <xdr:cNvPr id="8" name="Rounded Rectangle 7" descr="Button containing hyperlink to Action 1.9">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754380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1.09</a:t>
          </a:r>
        </a:p>
      </xdr:txBody>
    </xdr:sp>
    <xdr:clientData/>
  </xdr:twoCellAnchor>
  <xdr:twoCellAnchor>
    <xdr:from>
      <xdr:col>3</xdr:col>
      <xdr:colOff>3930254</xdr:colOff>
      <xdr:row>0</xdr:row>
      <xdr:rowOff>0</xdr:rowOff>
    </xdr:from>
    <xdr:to>
      <xdr:col>3</xdr:col>
      <xdr:colOff>4344254</xdr:colOff>
      <xdr:row>1</xdr:row>
      <xdr:rowOff>108075</xdr:rowOff>
    </xdr:to>
    <xdr:sp macro="" textlink="">
      <xdr:nvSpPr>
        <xdr:cNvPr id="9" name="Rounded Rectangle 8" descr="Button containing hyperlink to Action 1.8">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7092554"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1.08</a:t>
          </a:r>
        </a:p>
      </xdr:txBody>
    </xdr:sp>
    <xdr:clientData/>
  </xdr:twoCellAnchor>
  <xdr:twoCellAnchor>
    <xdr:from>
      <xdr:col>3</xdr:col>
      <xdr:colOff>3479007</xdr:colOff>
      <xdr:row>0</xdr:row>
      <xdr:rowOff>0</xdr:rowOff>
    </xdr:from>
    <xdr:to>
      <xdr:col>3</xdr:col>
      <xdr:colOff>3893007</xdr:colOff>
      <xdr:row>1</xdr:row>
      <xdr:rowOff>108075</xdr:rowOff>
    </xdr:to>
    <xdr:sp macro="" textlink="">
      <xdr:nvSpPr>
        <xdr:cNvPr id="10" name="Rounded Rectangle 9" descr="Button containing hyperlink to Action 1.7">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6641307"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1.07</a:t>
          </a:r>
        </a:p>
      </xdr:txBody>
    </xdr:sp>
    <xdr:clientData/>
  </xdr:twoCellAnchor>
  <xdr:twoCellAnchor>
    <xdr:from>
      <xdr:col>3</xdr:col>
      <xdr:colOff>3027760</xdr:colOff>
      <xdr:row>0</xdr:row>
      <xdr:rowOff>0</xdr:rowOff>
    </xdr:from>
    <xdr:to>
      <xdr:col>3</xdr:col>
      <xdr:colOff>3441760</xdr:colOff>
      <xdr:row>1</xdr:row>
      <xdr:rowOff>108075</xdr:rowOff>
    </xdr:to>
    <xdr:sp macro="" textlink="">
      <xdr:nvSpPr>
        <xdr:cNvPr id="11" name="Rounded Rectangle 10" descr="Button containing hyperlink to Action 1.6">
          <a:hlinkClick xmlns:r="http://schemas.openxmlformats.org/officeDocument/2006/relationships" r:id="rId10"/>
          <a:extLst>
            <a:ext uri="{FF2B5EF4-FFF2-40B4-BE49-F238E27FC236}">
              <a16:creationId xmlns:a16="http://schemas.microsoft.com/office/drawing/2014/main" id="{00000000-0008-0000-0100-00000B000000}"/>
            </a:ext>
          </a:extLst>
        </xdr:cNvPr>
        <xdr:cNvSpPr/>
      </xdr:nvSpPr>
      <xdr:spPr>
        <a:xfrm>
          <a:off x="6190060"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1.06</a:t>
          </a:r>
        </a:p>
      </xdr:txBody>
    </xdr:sp>
    <xdr:clientData/>
  </xdr:twoCellAnchor>
  <xdr:twoCellAnchor>
    <xdr:from>
      <xdr:col>3</xdr:col>
      <xdr:colOff>2576513</xdr:colOff>
      <xdr:row>0</xdr:row>
      <xdr:rowOff>0</xdr:rowOff>
    </xdr:from>
    <xdr:to>
      <xdr:col>3</xdr:col>
      <xdr:colOff>2990513</xdr:colOff>
      <xdr:row>1</xdr:row>
      <xdr:rowOff>108075</xdr:rowOff>
    </xdr:to>
    <xdr:sp macro="" textlink="">
      <xdr:nvSpPr>
        <xdr:cNvPr id="12" name="Rounded Rectangle 11" descr="Button containing hyperlink to Action 1.5">
          <a:hlinkClick xmlns:r="http://schemas.openxmlformats.org/officeDocument/2006/relationships" r:id="rId11"/>
          <a:extLst>
            <a:ext uri="{FF2B5EF4-FFF2-40B4-BE49-F238E27FC236}">
              <a16:creationId xmlns:a16="http://schemas.microsoft.com/office/drawing/2014/main" id="{00000000-0008-0000-0100-00000C000000}"/>
            </a:ext>
          </a:extLst>
        </xdr:cNvPr>
        <xdr:cNvSpPr/>
      </xdr:nvSpPr>
      <xdr:spPr>
        <a:xfrm>
          <a:off x="5738813"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1.05</a:t>
          </a:r>
        </a:p>
      </xdr:txBody>
    </xdr:sp>
    <xdr:clientData/>
  </xdr:twoCellAnchor>
  <xdr:twoCellAnchor>
    <xdr:from>
      <xdr:col>3</xdr:col>
      <xdr:colOff>4832748</xdr:colOff>
      <xdr:row>0</xdr:row>
      <xdr:rowOff>0</xdr:rowOff>
    </xdr:from>
    <xdr:to>
      <xdr:col>3</xdr:col>
      <xdr:colOff>5246748</xdr:colOff>
      <xdr:row>1</xdr:row>
      <xdr:rowOff>108075</xdr:rowOff>
    </xdr:to>
    <xdr:sp macro="" textlink="">
      <xdr:nvSpPr>
        <xdr:cNvPr id="13" name="Rounded Rectangle 12" descr="Button containing hyperlink to Action 1.10">
          <a:hlinkClick xmlns:r="http://schemas.openxmlformats.org/officeDocument/2006/relationships" r:id="rId12"/>
          <a:extLst>
            <a:ext uri="{FF2B5EF4-FFF2-40B4-BE49-F238E27FC236}">
              <a16:creationId xmlns:a16="http://schemas.microsoft.com/office/drawing/2014/main" id="{00000000-0008-0000-0100-00000D000000}"/>
            </a:ext>
          </a:extLst>
        </xdr:cNvPr>
        <xdr:cNvSpPr/>
      </xdr:nvSpPr>
      <xdr:spPr>
        <a:xfrm>
          <a:off x="7995048"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1.10</a:t>
          </a:r>
        </a:p>
      </xdr:txBody>
    </xdr:sp>
    <xdr:clientData/>
  </xdr:twoCellAnchor>
  <xdr:twoCellAnchor>
    <xdr:from>
      <xdr:col>3</xdr:col>
      <xdr:colOff>5283995</xdr:colOff>
      <xdr:row>0</xdr:row>
      <xdr:rowOff>0</xdr:rowOff>
    </xdr:from>
    <xdr:to>
      <xdr:col>3</xdr:col>
      <xdr:colOff>5697995</xdr:colOff>
      <xdr:row>1</xdr:row>
      <xdr:rowOff>108075</xdr:rowOff>
    </xdr:to>
    <xdr:sp macro="" textlink="">
      <xdr:nvSpPr>
        <xdr:cNvPr id="14" name="Rounded Rectangle 13" descr="Button containing hyperlink to Action 1.11">
          <a:hlinkClick xmlns:r="http://schemas.openxmlformats.org/officeDocument/2006/relationships" r:id="rId13"/>
          <a:extLst>
            <a:ext uri="{FF2B5EF4-FFF2-40B4-BE49-F238E27FC236}">
              <a16:creationId xmlns:a16="http://schemas.microsoft.com/office/drawing/2014/main" id="{00000000-0008-0000-0100-00000E000000}"/>
            </a:ext>
          </a:extLst>
        </xdr:cNvPr>
        <xdr:cNvSpPr/>
      </xdr:nvSpPr>
      <xdr:spPr>
        <a:xfrm>
          <a:off x="844629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1.11</a:t>
          </a:r>
        </a:p>
      </xdr:txBody>
    </xdr:sp>
    <xdr:clientData/>
  </xdr:twoCellAnchor>
  <xdr:twoCellAnchor>
    <xdr:from>
      <xdr:col>3</xdr:col>
      <xdr:colOff>5735242</xdr:colOff>
      <xdr:row>0</xdr:row>
      <xdr:rowOff>0</xdr:rowOff>
    </xdr:from>
    <xdr:to>
      <xdr:col>3</xdr:col>
      <xdr:colOff>6149242</xdr:colOff>
      <xdr:row>1</xdr:row>
      <xdr:rowOff>108075</xdr:rowOff>
    </xdr:to>
    <xdr:sp macro="" textlink="">
      <xdr:nvSpPr>
        <xdr:cNvPr id="15" name="Rounded Rectangle 14" descr="Button containing hyperlink to Action 1.12">
          <a:hlinkClick xmlns:r="http://schemas.openxmlformats.org/officeDocument/2006/relationships" r:id="rId14"/>
          <a:extLst>
            <a:ext uri="{FF2B5EF4-FFF2-40B4-BE49-F238E27FC236}">
              <a16:creationId xmlns:a16="http://schemas.microsoft.com/office/drawing/2014/main" id="{00000000-0008-0000-0100-00000F000000}"/>
            </a:ext>
          </a:extLst>
        </xdr:cNvPr>
        <xdr:cNvSpPr/>
      </xdr:nvSpPr>
      <xdr:spPr>
        <a:xfrm>
          <a:off x="8897542"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1.12</a:t>
          </a:r>
        </a:p>
      </xdr:txBody>
    </xdr:sp>
    <xdr:clientData/>
  </xdr:twoCellAnchor>
  <xdr:twoCellAnchor>
    <xdr:from>
      <xdr:col>3</xdr:col>
      <xdr:colOff>6186489</xdr:colOff>
      <xdr:row>0</xdr:row>
      <xdr:rowOff>0</xdr:rowOff>
    </xdr:from>
    <xdr:to>
      <xdr:col>4</xdr:col>
      <xdr:colOff>218739</xdr:colOff>
      <xdr:row>1</xdr:row>
      <xdr:rowOff>108075</xdr:rowOff>
    </xdr:to>
    <xdr:sp macro="" textlink="">
      <xdr:nvSpPr>
        <xdr:cNvPr id="16" name="Rounded Rectangle 15" descr="Button containing hyperlink to Action 1.13">
          <a:hlinkClick xmlns:r="http://schemas.openxmlformats.org/officeDocument/2006/relationships" r:id="rId15"/>
          <a:extLst>
            <a:ext uri="{FF2B5EF4-FFF2-40B4-BE49-F238E27FC236}">
              <a16:creationId xmlns:a16="http://schemas.microsoft.com/office/drawing/2014/main" id="{00000000-0008-0000-0100-000010000000}"/>
            </a:ext>
          </a:extLst>
        </xdr:cNvPr>
        <xdr:cNvSpPr/>
      </xdr:nvSpPr>
      <xdr:spPr>
        <a:xfrm>
          <a:off x="934878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1.13</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20" name="Rounded Rectangle 19" descr="Button containing hyperlink to Action 1.18">
          <a:hlinkClick xmlns:r="http://schemas.openxmlformats.org/officeDocument/2006/relationships" r:id="rId16"/>
          <a:extLst>
            <a:ext uri="{FF2B5EF4-FFF2-40B4-BE49-F238E27FC236}">
              <a16:creationId xmlns:a16="http://schemas.microsoft.com/office/drawing/2014/main" id="{00000000-0008-0000-0100-000014000000}"/>
            </a:ext>
          </a:extLst>
        </xdr:cNvPr>
        <xdr:cNvSpPr/>
      </xdr:nvSpPr>
      <xdr:spPr>
        <a:xfrm>
          <a:off x="3933825"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1.14</a:t>
          </a:r>
        </a:p>
      </xdr:txBody>
    </xdr:sp>
    <xdr:clientData/>
  </xdr:twoCellAnchor>
  <xdr:twoCellAnchor>
    <xdr:from>
      <xdr:col>3</xdr:col>
      <xdr:colOff>1222772</xdr:colOff>
      <xdr:row>1</xdr:row>
      <xdr:rowOff>165225</xdr:rowOff>
    </xdr:from>
    <xdr:to>
      <xdr:col>3</xdr:col>
      <xdr:colOff>1636772</xdr:colOff>
      <xdr:row>1</xdr:row>
      <xdr:rowOff>435225</xdr:rowOff>
    </xdr:to>
    <xdr:sp macro="" textlink="">
      <xdr:nvSpPr>
        <xdr:cNvPr id="21" name="Rounded Rectangle 20" descr="Button containing hyperlink to Action 1.19">
          <a:hlinkClick xmlns:r="http://schemas.openxmlformats.org/officeDocument/2006/relationships" r:id="rId17"/>
          <a:extLst>
            <a:ext uri="{FF2B5EF4-FFF2-40B4-BE49-F238E27FC236}">
              <a16:creationId xmlns:a16="http://schemas.microsoft.com/office/drawing/2014/main" id="{00000000-0008-0000-0100-000015000000}"/>
            </a:ext>
          </a:extLst>
        </xdr:cNvPr>
        <xdr:cNvSpPr/>
      </xdr:nvSpPr>
      <xdr:spPr>
        <a:xfrm>
          <a:off x="4385072"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1.15</a:t>
          </a:r>
        </a:p>
      </xdr:txBody>
    </xdr:sp>
    <xdr:clientData/>
  </xdr:twoCellAnchor>
  <xdr:twoCellAnchor>
    <xdr:from>
      <xdr:col>3</xdr:col>
      <xdr:colOff>1674019</xdr:colOff>
      <xdr:row>1</xdr:row>
      <xdr:rowOff>165225</xdr:rowOff>
    </xdr:from>
    <xdr:to>
      <xdr:col>3</xdr:col>
      <xdr:colOff>2088019</xdr:colOff>
      <xdr:row>1</xdr:row>
      <xdr:rowOff>435225</xdr:rowOff>
    </xdr:to>
    <xdr:sp macro="" textlink="">
      <xdr:nvSpPr>
        <xdr:cNvPr id="22" name="Rounded Rectangle 21" descr="Button containing hyperlink to Action 1.20">
          <a:hlinkClick xmlns:r="http://schemas.openxmlformats.org/officeDocument/2006/relationships" r:id="rId18"/>
          <a:extLst>
            <a:ext uri="{FF2B5EF4-FFF2-40B4-BE49-F238E27FC236}">
              <a16:creationId xmlns:a16="http://schemas.microsoft.com/office/drawing/2014/main" id="{00000000-0008-0000-0100-000016000000}"/>
            </a:ext>
          </a:extLst>
        </xdr:cNvPr>
        <xdr:cNvSpPr/>
      </xdr:nvSpPr>
      <xdr:spPr>
        <a:xfrm>
          <a:off x="4836319"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1.16</a:t>
          </a:r>
        </a:p>
      </xdr:txBody>
    </xdr:sp>
    <xdr:clientData/>
  </xdr:twoCellAnchor>
  <xdr:twoCellAnchor>
    <xdr:from>
      <xdr:col>3</xdr:col>
      <xdr:colOff>2125266</xdr:colOff>
      <xdr:row>1</xdr:row>
      <xdr:rowOff>165225</xdr:rowOff>
    </xdr:from>
    <xdr:to>
      <xdr:col>3</xdr:col>
      <xdr:colOff>2539266</xdr:colOff>
      <xdr:row>1</xdr:row>
      <xdr:rowOff>435225</xdr:rowOff>
    </xdr:to>
    <xdr:sp macro="" textlink="">
      <xdr:nvSpPr>
        <xdr:cNvPr id="23" name="Rounded Rectangle 22" descr="Button containing hyperlink to Action 1.21">
          <a:hlinkClick xmlns:r="http://schemas.openxmlformats.org/officeDocument/2006/relationships" r:id="rId19"/>
          <a:extLst>
            <a:ext uri="{FF2B5EF4-FFF2-40B4-BE49-F238E27FC236}">
              <a16:creationId xmlns:a16="http://schemas.microsoft.com/office/drawing/2014/main" id="{00000000-0008-0000-0100-000017000000}"/>
            </a:ext>
          </a:extLst>
        </xdr:cNvPr>
        <xdr:cNvSpPr/>
      </xdr:nvSpPr>
      <xdr:spPr>
        <a:xfrm>
          <a:off x="5287566"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1.17</a:t>
          </a:r>
        </a:p>
      </xdr:txBody>
    </xdr:sp>
    <xdr:clientData/>
  </xdr:twoCellAnchor>
  <xdr:twoCellAnchor>
    <xdr:from>
      <xdr:col>3</xdr:col>
      <xdr:colOff>4381501</xdr:colOff>
      <xdr:row>1</xdr:row>
      <xdr:rowOff>165225</xdr:rowOff>
    </xdr:from>
    <xdr:to>
      <xdr:col>3</xdr:col>
      <xdr:colOff>4795501</xdr:colOff>
      <xdr:row>1</xdr:row>
      <xdr:rowOff>435225</xdr:rowOff>
    </xdr:to>
    <xdr:sp macro="" textlink="">
      <xdr:nvSpPr>
        <xdr:cNvPr id="24" name="Rounded Rectangle 23" descr="Button containing hyperlink to Action 1.26">
          <a:hlinkClick xmlns:r="http://schemas.openxmlformats.org/officeDocument/2006/relationships" r:id="rId20"/>
          <a:extLst>
            <a:ext uri="{FF2B5EF4-FFF2-40B4-BE49-F238E27FC236}">
              <a16:creationId xmlns:a16="http://schemas.microsoft.com/office/drawing/2014/main" id="{00000000-0008-0000-0100-000018000000}"/>
            </a:ext>
          </a:extLst>
        </xdr:cNvPr>
        <xdr:cNvSpPr/>
      </xdr:nvSpPr>
      <xdr:spPr>
        <a:xfrm>
          <a:off x="7543801"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1.22</a:t>
          </a:r>
        </a:p>
      </xdr:txBody>
    </xdr:sp>
    <xdr:clientData/>
  </xdr:twoCellAnchor>
  <xdr:twoCellAnchor>
    <xdr:from>
      <xdr:col>3</xdr:col>
      <xdr:colOff>3930254</xdr:colOff>
      <xdr:row>1</xdr:row>
      <xdr:rowOff>165225</xdr:rowOff>
    </xdr:from>
    <xdr:to>
      <xdr:col>3</xdr:col>
      <xdr:colOff>4344254</xdr:colOff>
      <xdr:row>1</xdr:row>
      <xdr:rowOff>435225</xdr:rowOff>
    </xdr:to>
    <xdr:sp macro="" textlink="">
      <xdr:nvSpPr>
        <xdr:cNvPr id="25" name="Rounded Rectangle 24" descr="Button containing hyperlink to Action 1.25">
          <a:hlinkClick xmlns:r="http://schemas.openxmlformats.org/officeDocument/2006/relationships" r:id="rId21"/>
          <a:extLst>
            <a:ext uri="{FF2B5EF4-FFF2-40B4-BE49-F238E27FC236}">
              <a16:creationId xmlns:a16="http://schemas.microsoft.com/office/drawing/2014/main" id="{00000000-0008-0000-0100-000019000000}"/>
            </a:ext>
          </a:extLst>
        </xdr:cNvPr>
        <xdr:cNvSpPr/>
      </xdr:nvSpPr>
      <xdr:spPr>
        <a:xfrm>
          <a:off x="7092554"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1.21</a:t>
          </a:r>
        </a:p>
      </xdr:txBody>
    </xdr:sp>
    <xdr:clientData/>
  </xdr:twoCellAnchor>
  <xdr:twoCellAnchor>
    <xdr:from>
      <xdr:col>3</xdr:col>
      <xdr:colOff>3479007</xdr:colOff>
      <xdr:row>1</xdr:row>
      <xdr:rowOff>165225</xdr:rowOff>
    </xdr:from>
    <xdr:to>
      <xdr:col>3</xdr:col>
      <xdr:colOff>3893007</xdr:colOff>
      <xdr:row>1</xdr:row>
      <xdr:rowOff>435225</xdr:rowOff>
    </xdr:to>
    <xdr:sp macro="" textlink="">
      <xdr:nvSpPr>
        <xdr:cNvPr id="26" name="Rounded Rectangle 25" descr="Button containing hyperlink to Action 1.24">
          <a:hlinkClick xmlns:r="http://schemas.openxmlformats.org/officeDocument/2006/relationships" r:id="rId22"/>
          <a:extLst>
            <a:ext uri="{FF2B5EF4-FFF2-40B4-BE49-F238E27FC236}">
              <a16:creationId xmlns:a16="http://schemas.microsoft.com/office/drawing/2014/main" id="{00000000-0008-0000-0100-00001A000000}"/>
            </a:ext>
          </a:extLst>
        </xdr:cNvPr>
        <xdr:cNvSpPr/>
      </xdr:nvSpPr>
      <xdr:spPr>
        <a:xfrm>
          <a:off x="6641307"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1.20</a:t>
          </a:r>
        </a:p>
      </xdr:txBody>
    </xdr:sp>
    <xdr:clientData/>
  </xdr:twoCellAnchor>
  <xdr:twoCellAnchor>
    <xdr:from>
      <xdr:col>3</xdr:col>
      <xdr:colOff>3027760</xdr:colOff>
      <xdr:row>1</xdr:row>
      <xdr:rowOff>165225</xdr:rowOff>
    </xdr:from>
    <xdr:to>
      <xdr:col>3</xdr:col>
      <xdr:colOff>3441760</xdr:colOff>
      <xdr:row>1</xdr:row>
      <xdr:rowOff>435225</xdr:rowOff>
    </xdr:to>
    <xdr:sp macro="" textlink="">
      <xdr:nvSpPr>
        <xdr:cNvPr id="27" name="Rounded Rectangle 26" descr="Button containing hyperlink to Action 1.23">
          <a:hlinkClick xmlns:r="http://schemas.openxmlformats.org/officeDocument/2006/relationships" r:id="rId23"/>
          <a:extLst>
            <a:ext uri="{FF2B5EF4-FFF2-40B4-BE49-F238E27FC236}">
              <a16:creationId xmlns:a16="http://schemas.microsoft.com/office/drawing/2014/main" id="{00000000-0008-0000-0100-00001B000000}"/>
            </a:ext>
          </a:extLst>
        </xdr:cNvPr>
        <xdr:cNvSpPr/>
      </xdr:nvSpPr>
      <xdr:spPr>
        <a:xfrm>
          <a:off x="6190060"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1.19</a:t>
          </a:r>
        </a:p>
      </xdr:txBody>
    </xdr:sp>
    <xdr:clientData/>
  </xdr:twoCellAnchor>
  <xdr:twoCellAnchor>
    <xdr:from>
      <xdr:col>3</xdr:col>
      <xdr:colOff>2576513</xdr:colOff>
      <xdr:row>1</xdr:row>
      <xdr:rowOff>165225</xdr:rowOff>
    </xdr:from>
    <xdr:to>
      <xdr:col>3</xdr:col>
      <xdr:colOff>2990513</xdr:colOff>
      <xdr:row>1</xdr:row>
      <xdr:rowOff>435225</xdr:rowOff>
    </xdr:to>
    <xdr:sp macro="" textlink="">
      <xdr:nvSpPr>
        <xdr:cNvPr id="28" name="Rounded Rectangle 27" descr="Button containing hyperlink to Action 1.22">
          <a:hlinkClick xmlns:r="http://schemas.openxmlformats.org/officeDocument/2006/relationships" r:id="rId24"/>
          <a:extLst>
            <a:ext uri="{FF2B5EF4-FFF2-40B4-BE49-F238E27FC236}">
              <a16:creationId xmlns:a16="http://schemas.microsoft.com/office/drawing/2014/main" id="{00000000-0008-0000-0100-00001C000000}"/>
            </a:ext>
          </a:extLst>
        </xdr:cNvPr>
        <xdr:cNvSpPr/>
      </xdr:nvSpPr>
      <xdr:spPr>
        <a:xfrm>
          <a:off x="5738813"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1.18</a:t>
          </a:r>
        </a:p>
      </xdr:txBody>
    </xdr:sp>
    <xdr:clientData/>
  </xdr:twoCellAnchor>
  <xdr:twoCellAnchor>
    <xdr:from>
      <xdr:col>3</xdr:col>
      <xdr:colOff>4832748</xdr:colOff>
      <xdr:row>1</xdr:row>
      <xdr:rowOff>165225</xdr:rowOff>
    </xdr:from>
    <xdr:to>
      <xdr:col>3</xdr:col>
      <xdr:colOff>5246748</xdr:colOff>
      <xdr:row>1</xdr:row>
      <xdr:rowOff>435225</xdr:rowOff>
    </xdr:to>
    <xdr:sp macro="" textlink="">
      <xdr:nvSpPr>
        <xdr:cNvPr id="29" name="Rounded Rectangle 28" descr="Button containing hyperlink to Action 1.27">
          <a:hlinkClick xmlns:r="http://schemas.openxmlformats.org/officeDocument/2006/relationships" r:id="rId25"/>
          <a:extLst>
            <a:ext uri="{FF2B5EF4-FFF2-40B4-BE49-F238E27FC236}">
              <a16:creationId xmlns:a16="http://schemas.microsoft.com/office/drawing/2014/main" id="{00000000-0008-0000-0100-00001D000000}"/>
            </a:ext>
          </a:extLst>
        </xdr:cNvPr>
        <xdr:cNvSpPr/>
      </xdr:nvSpPr>
      <xdr:spPr>
        <a:xfrm>
          <a:off x="7995048"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1.23</a:t>
          </a:r>
        </a:p>
      </xdr:txBody>
    </xdr:sp>
    <xdr:clientData/>
  </xdr:twoCellAnchor>
  <xdr:twoCellAnchor>
    <xdr:from>
      <xdr:col>3</xdr:col>
      <xdr:colOff>5283995</xdr:colOff>
      <xdr:row>1</xdr:row>
      <xdr:rowOff>165225</xdr:rowOff>
    </xdr:from>
    <xdr:to>
      <xdr:col>3</xdr:col>
      <xdr:colOff>5697995</xdr:colOff>
      <xdr:row>1</xdr:row>
      <xdr:rowOff>435225</xdr:rowOff>
    </xdr:to>
    <xdr:sp macro="" textlink="">
      <xdr:nvSpPr>
        <xdr:cNvPr id="30" name="Rounded Rectangle 29" descr="Button containing hyperlink to Action 1.28">
          <a:hlinkClick xmlns:r="http://schemas.openxmlformats.org/officeDocument/2006/relationships" r:id="rId26"/>
          <a:extLst>
            <a:ext uri="{FF2B5EF4-FFF2-40B4-BE49-F238E27FC236}">
              <a16:creationId xmlns:a16="http://schemas.microsoft.com/office/drawing/2014/main" id="{00000000-0008-0000-0100-00001E000000}"/>
            </a:ext>
          </a:extLst>
        </xdr:cNvPr>
        <xdr:cNvSpPr/>
      </xdr:nvSpPr>
      <xdr:spPr>
        <a:xfrm>
          <a:off x="8446295"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1.24</a:t>
          </a:r>
        </a:p>
      </xdr:txBody>
    </xdr:sp>
    <xdr:clientData/>
  </xdr:twoCellAnchor>
  <xdr:twoCellAnchor>
    <xdr:from>
      <xdr:col>3</xdr:col>
      <xdr:colOff>5735242</xdr:colOff>
      <xdr:row>1</xdr:row>
      <xdr:rowOff>165225</xdr:rowOff>
    </xdr:from>
    <xdr:to>
      <xdr:col>3</xdr:col>
      <xdr:colOff>6149242</xdr:colOff>
      <xdr:row>1</xdr:row>
      <xdr:rowOff>435225</xdr:rowOff>
    </xdr:to>
    <xdr:sp macro="" textlink="">
      <xdr:nvSpPr>
        <xdr:cNvPr id="31" name="Rounded Rectangle 30" descr="Button containing hyperlink to Action 1.29">
          <a:hlinkClick xmlns:r="http://schemas.openxmlformats.org/officeDocument/2006/relationships" r:id="rId27"/>
          <a:extLst>
            <a:ext uri="{FF2B5EF4-FFF2-40B4-BE49-F238E27FC236}">
              <a16:creationId xmlns:a16="http://schemas.microsoft.com/office/drawing/2014/main" id="{00000000-0008-0000-0100-00001F000000}"/>
            </a:ext>
          </a:extLst>
        </xdr:cNvPr>
        <xdr:cNvSpPr/>
      </xdr:nvSpPr>
      <xdr:spPr>
        <a:xfrm>
          <a:off x="8897542"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1.25</a:t>
          </a:r>
        </a:p>
      </xdr:txBody>
    </xdr:sp>
    <xdr:clientData/>
  </xdr:twoCellAnchor>
  <xdr:twoCellAnchor>
    <xdr:from>
      <xdr:col>3</xdr:col>
      <xdr:colOff>6186489</xdr:colOff>
      <xdr:row>1</xdr:row>
      <xdr:rowOff>165225</xdr:rowOff>
    </xdr:from>
    <xdr:to>
      <xdr:col>4</xdr:col>
      <xdr:colOff>218739</xdr:colOff>
      <xdr:row>1</xdr:row>
      <xdr:rowOff>435225</xdr:rowOff>
    </xdr:to>
    <xdr:sp macro="" textlink="">
      <xdr:nvSpPr>
        <xdr:cNvPr id="32" name="Rounded Rectangle 31" descr="Button containing hyperlink to Action 1.30">
          <a:hlinkClick xmlns:r="http://schemas.openxmlformats.org/officeDocument/2006/relationships" r:id="rId28"/>
          <a:extLst>
            <a:ext uri="{FF2B5EF4-FFF2-40B4-BE49-F238E27FC236}">
              <a16:creationId xmlns:a16="http://schemas.microsoft.com/office/drawing/2014/main" id="{00000000-0008-0000-0100-000020000000}"/>
            </a:ext>
          </a:extLst>
        </xdr:cNvPr>
        <xdr:cNvSpPr/>
      </xdr:nvSpPr>
      <xdr:spPr>
        <a:xfrm>
          <a:off x="9348789"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1.26</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Partnering with Consumers Standar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3" name="Rounded Rectangle 3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400-000021000000}"/>
            </a:ext>
          </a:extLst>
        </xdr:cNvPr>
        <xdr:cNvSpPr/>
      </xdr:nvSpPr>
      <xdr:spPr>
        <a:xfrm>
          <a:off x="5924550" y="28575"/>
          <a:ext cx="684000" cy="54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chemeClr val="bg1"/>
              </a:solidFill>
            </a:rPr>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34" name="Rounded Rectangle 33" descr="Button containing hyperlink to Action 2.1">
          <a:hlinkClick xmlns:r="http://schemas.openxmlformats.org/officeDocument/2006/relationships" r:id="rId3"/>
          <a:extLst>
            <a:ext uri="{FF2B5EF4-FFF2-40B4-BE49-F238E27FC236}">
              <a16:creationId xmlns:a16="http://schemas.microsoft.com/office/drawing/2014/main" id="{00000000-0008-0000-0400-000022000000}"/>
            </a:ext>
          </a:extLst>
        </xdr:cNvPr>
        <xdr:cNvSpPr/>
      </xdr:nvSpPr>
      <xdr:spPr>
        <a:xfrm>
          <a:off x="664845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35" name="Rounded Rectangle 34" descr="Button containing hyperlink to Action 2.2">
          <a:hlinkClick xmlns:r="http://schemas.openxmlformats.org/officeDocument/2006/relationships" r:id="rId4"/>
          <a:extLst>
            <a:ext uri="{FF2B5EF4-FFF2-40B4-BE49-F238E27FC236}">
              <a16:creationId xmlns:a16="http://schemas.microsoft.com/office/drawing/2014/main" id="{00000000-0008-0000-0400-000023000000}"/>
            </a:ext>
          </a:extLst>
        </xdr:cNvPr>
        <xdr:cNvSpPr/>
      </xdr:nvSpPr>
      <xdr:spPr>
        <a:xfrm>
          <a:off x="71005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36" name="Rounded Rectangle 35" descr="Button containing hyperlink to Action 2.3">
          <a:hlinkClick xmlns:r="http://schemas.openxmlformats.org/officeDocument/2006/relationships" r:id="rId5"/>
          <a:extLst>
            <a:ext uri="{FF2B5EF4-FFF2-40B4-BE49-F238E27FC236}">
              <a16:creationId xmlns:a16="http://schemas.microsoft.com/office/drawing/2014/main" id="{00000000-0008-0000-0400-000024000000}"/>
            </a:ext>
          </a:extLst>
        </xdr:cNvPr>
        <xdr:cNvSpPr/>
      </xdr:nvSpPr>
      <xdr:spPr>
        <a:xfrm>
          <a:off x="755269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37" name="Rounded Rectangle 36" descr="Button containing hyperlink to Action 2.4">
          <a:hlinkClick xmlns:r="http://schemas.openxmlformats.org/officeDocument/2006/relationships" r:id="rId6"/>
          <a:extLst>
            <a:ext uri="{FF2B5EF4-FFF2-40B4-BE49-F238E27FC236}">
              <a16:creationId xmlns:a16="http://schemas.microsoft.com/office/drawing/2014/main" id="{00000000-0008-0000-0400-000025000000}"/>
            </a:ext>
          </a:extLst>
        </xdr:cNvPr>
        <xdr:cNvSpPr/>
      </xdr:nvSpPr>
      <xdr:spPr>
        <a:xfrm>
          <a:off x="800481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2.04</a:t>
          </a:r>
        </a:p>
      </xdr:txBody>
    </xdr:sp>
    <xdr:clientData/>
  </xdr:twoCellAnchor>
  <xdr:twoCellAnchor>
    <xdr:from>
      <xdr:col>3</xdr:col>
      <xdr:colOff>3484245</xdr:colOff>
      <xdr:row>0</xdr:row>
      <xdr:rowOff>0</xdr:rowOff>
    </xdr:from>
    <xdr:to>
      <xdr:col>3</xdr:col>
      <xdr:colOff>3898245</xdr:colOff>
      <xdr:row>1</xdr:row>
      <xdr:rowOff>108075</xdr:rowOff>
    </xdr:to>
    <xdr:sp macro="" textlink="">
      <xdr:nvSpPr>
        <xdr:cNvPr id="38" name="Rounded Rectangle 37" descr="Button containing hyperlink to Action 2.7">
          <a:hlinkClick xmlns:r="http://schemas.openxmlformats.org/officeDocument/2006/relationships" r:id="rId7"/>
          <a:extLst>
            <a:ext uri="{FF2B5EF4-FFF2-40B4-BE49-F238E27FC236}">
              <a16:creationId xmlns:a16="http://schemas.microsoft.com/office/drawing/2014/main" id="{00000000-0008-0000-0400-000026000000}"/>
            </a:ext>
          </a:extLst>
        </xdr:cNvPr>
        <xdr:cNvSpPr/>
      </xdr:nvSpPr>
      <xdr:spPr>
        <a:xfrm>
          <a:off x="93611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2.07</a:t>
          </a:r>
        </a:p>
      </xdr:txBody>
    </xdr:sp>
    <xdr:clientData/>
  </xdr:twoCellAnchor>
  <xdr:twoCellAnchor>
    <xdr:from>
      <xdr:col>3</xdr:col>
      <xdr:colOff>3032125</xdr:colOff>
      <xdr:row>0</xdr:row>
      <xdr:rowOff>0</xdr:rowOff>
    </xdr:from>
    <xdr:to>
      <xdr:col>3</xdr:col>
      <xdr:colOff>3446125</xdr:colOff>
      <xdr:row>1</xdr:row>
      <xdr:rowOff>108075</xdr:rowOff>
    </xdr:to>
    <xdr:sp macro="" textlink="">
      <xdr:nvSpPr>
        <xdr:cNvPr id="39" name="Rounded Rectangle 38" descr="Button containing hyperlink to Action 2.6">
          <a:hlinkClick xmlns:r="http://schemas.openxmlformats.org/officeDocument/2006/relationships" r:id="rId8"/>
          <a:extLst>
            <a:ext uri="{FF2B5EF4-FFF2-40B4-BE49-F238E27FC236}">
              <a16:creationId xmlns:a16="http://schemas.microsoft.com/office/drawing/2014/main" id="{00000000-0008-0000-0400-000027000000}"/>
            </a:ext>
          </a:extLst>
        </xdr:cNvPr>
        <xdr:cNvSpPr/>
      </xdr:nvSpPr>
      <xdr:spPr>
        <a:xfrm>
          <a:off x="890905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2.06</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40" name="Rounded Rectangle 39" descr="Button containing hyperlink to Action 2.5">
          <a:hlinkClick xmlns:r="http://schemas.openxmlformats.org/officeDocument/2006/relationships" r:id="rId9"/>
          <a:extLst>
            <a:ext uri="{FF2B5EF4-FFF2-40B4-BE49-F238E27FC236}">
              <a16:creationId xmlns:a16="http://schemas.microsoft.com/office/drawing/2014/main" id="{00000000-0008-0000-0400-000028000000}"/>
            </a:ext>
          </a:extLst>
        </xdr:cNvPr>
        <xdr:cNvSpPr/>
      </xdr:nvSpPr>
      <xdr:spPr>
        <a:xfrm>
          <a:off x="845693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41" name="Rounded Rectangle 40" descr="Button containing hyperlink to Action 2.8">
          <a:hlinkClick xmlns:r="http://schemas.openxmlformats.org/officeDocument/2006/relationships" r:id="rId10"/>
          <a:extLst>
            <a:ext uri="{FF2B5EF4-FFF2-40B4-BE49-F238E27FC236}">
              <a16:creationId xmlns:a16="http://schemas.microsoft.com/office/drawing/2014/main" id="{00000000-0008-0000-0400-000029000000}"/>
            </a:ext>
          </a:extLst>
        </xdr:cNvPr>
        <xdr:cNvSpPr/>
      </xdr:nvSpPr>
      <xdr:spPr>
        <a:xfrm>
          <a:off x="664845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2.08</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42" name="Rounded Rectangle 41" descr="Button containing hyperlink to Action 2.9">
          <a:hlinkClick xmlns:r="http://schemas.openxmlformats.org/officeDocument/2006/relationships" r:id="rId11"/>
          <a:extLst>
            <a:ext uri="{FF2B5EF4-FFF2-40B4-BE49-F238E27FC236}">
              <a16:creationId xmlns:a16="http://schemas.microsoft.com/office/drawing/2014/main" id="{00000000-0008-0000-0400-00002A000000}"/>
            </a:ext>
          </a:extLst>
        </xdr:cNvPr>
        <xdr:cNvSpPr/>
      </xdr:nvSpPr>
      <xdr:spPr>
        <a:xfrm>
          <a:off x="710057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2.09</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43" name="Rounded Rectangle 42" descr="Button containing hyperlink to Action 2.10">
          <a:hlinkClick xmlns:r="http://schemas.openxmlformats.org/officeDocument/2006/relationships" r:id="rId12"/>
          <a:extLst>
            <a:ext uri="{FF2B5EF4-FFF2-40B4-BE49-F238E27FC236}">
              <a16:creationId xmlns:a16="http://schemas.microsoft.com/office/drawing/2014/main" id="{00000000-0008-0000-0400-00002B000000}"/>
            </a:ext>
          </a:extLst>
        </xdr:cNvPr>
        <xdr:cNvSpPr/>
      </xdr:nvSpPr>
      <xdr:spPr>
        <a:xfrm>
          <a:off x="755269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2.10</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44" name="Rounded Rectangle 43" descr="Button containing hyperlink to Action 2.11">
          <a:hlinkClick xmlns:r="http://schemas.openxmlformats.org/officeDocument/2006/relationships" r:id="rId13"/>
          <a:extLst>
            <a:ext uri="{FF2B5EF4-FFF2-40B4-BE49-F238E27FC236}">
              <a16:creationId xmlns:a16="http://schemas.microsoft.com/office/drawing/2014/main" id="{00000000-0008-0000-0400-00002C000000}"/>
            </a:ext>
          </a:extLst>
        </xdr:cNvPr>
        <xdr:cNvSpPr/>
      </xdr:nvSpPr>
      <xdr:spPr>
        <a:xfrm>
          <a:off x="800481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2.11</a:t>
          </a:r>
        </a:p>
      </xdr:txBody>
    </xdr:sp>
    <xdr:clientData/>
  </xdr:twoCellAnchor>
  <xdr:twoCellAnchor>
    <xdr:from>
      <xdr:col>3</xdr:col>
      <xdr:colOff>3032125</xdr:colOff>
      <xdr:row>1</xdr:row>
      <xdr:rowOff>165225</xdr:rowOff>
    </xdr:from>
    <xdr:to>
      <xdr:col>3</xdr:col>
      <xdr:colOff>3446125</xdr:colOff>
      <xdr:row>1</xdr:row>
      <xdr:rowOff>435225</xdr:rowOff>
    </xdr:to>
    <xdr:sp macro="" textlink="">
      <xdr:nvSpPr>
        <xdr:cNvPr id="46" name="Rounded Rectangle 45" descr="Button containing hyperlink to Action 2.13">
          <a:hlinkClick xmlns:r="http://schemas.openxmlformats.org/officeDocument/2006/relationships" r:id="rId14"/>
          <a:extLst>
            <a:ext uri="{FF2B5EF4-FFF2-40B4-BE49-F238E27FC236}">
              <a16:creationId xmlns:a16="http://schemas.microsoft.com/office/drawing/2014/main" id="{00000000-0008-0000-0400-00002E000000}"/>
            </a:ext>
          </a:extLst>
        </xdr:cNvPr>
        <xdr:cNvSpPr/>
      </xdr:nvSpPr>
      <xdr:spPr>
        <a:xfrm>
          <a:off x="890905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2.13</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47" name="Rounded Rectangle 46" descr="Button containing hyperlink to Action 2.12">
          <a:hlinkClick xmlns:r="http://schemas.openxmlformats.org/officeDocument/2006/relationships" r:id="rId15"/>
          <a:extLst>
            <a:ext uri="{FF2B5EF4-FFF2-40B4-BE49-F238E27FC236}">
              <a16:creationId xmlns:a16="http://schemas.microsoft.com/office/drawing/2014/main" id="{00000000-0008-0000-0400-00002F000000}"/>
            </a:ext>
          </a:extLst>
        </xdr:cNvPr>
        <xdr:cNvSpPr/>
      </xdr:nvSpPr>
      <xdr:spPr>
        <a:xfrm>
          <a:off x="845693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1925</xdr:rowOff>
    </xdr:to>
    <xdr:pic>
      <xdr:nvPicPr>
        <xdr:cNvPr id="2" name="Picture 1" descr="Icon for the Preventing and Controlling Healthcare-Associated Infection Standard">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editAs="absolute">
    <xdr:from>
      <xdr:col>3</xdr:col>
      <xdr:colOff>2063750</xdr:colOff>
      <xdr:row>0</xdr:row>
      <xdr:rowOff>28575</xdr:rowOff>
    </xdr:from>
    <xdr:to>
      <xdr:col>3</xdr:col>
      <xdr:colOff>2754100</xdr:colOff>
      <xdr:row>1</xdr:row>
      <xdr:rowOff>406650</xdr:rowOff>
    </xdr:to>
    <xdr:sp macro="" textlink="">
      <xdr:nvSpPr>
        <xdr:cNvPr id="20" name="Rounded Rectangle 19"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700-000014000000}"/>
            </a:ext>
          </a:extLst>
        </xdr:cNvPr>
        <xdr:cNvSpPr/>
      </xdr:nvSpPr>
      <xdr:spPr>
        <a:xfrm>
          <a:off x="7648575" y="28575"/>
          <a:ext cx="684000" cy="54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editAs="absolute">
    <xdr:from>
      <xdr:col>3</xdr:col>
      <xdr:colOff>2787650</xdr:colOff>
      <xdr:row>0</xdr:row>
      <xdr:rowOff>0</xdr:rowOff>
    </xdr:from>
    <xdr:to>
      <xdr:col>3</xdr:col>
      <xdr:colOff>3201650</xdr:colOff>
      <xdr:row>1</xdr:row>
      <xdr:rowOff>101725</xdr:rowOff>
    </xdr:to>
    <xdr:sp macro="" textlink="">
      <xdr:nvSpPr>
        <xdr:cNvPr id="21" name="Rounded Rectangle 20" descr="Button containing hyperlink to Action 3.1">
          <a:hlinkClick xmlns:r="http://schemas.openxmlformats.org/officeDocument/2006/relationships" r:id="rId3"/>
          <a:extLst>
            <a:ext uri="{FF2B5EF4-FFF2-40B4-BE49-F238E27FC236}">
              <a16:creationId xmlns:a16="http://schemas.microsoft.com/office/drawing/2014/main" id="{00000000-0008-0000-0700-000015000000}"/>
            </a:ext>
          </a:extLst>
        </xdr:cNvPr>
        <xdr:cNvSpPr/>
      </xdr:nvSpPr>
      <xdr:spPr>
        <a:xfrm>
          <a:off x="837247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3.01</a:t>
          </a:r>
        </a:p>
      </xdr:txBody>
    </xdr:sp>
    <xdr:clientData/>
  </xdr:twoCellAnchor>
  <xdr:twoCellAnchor editAs="absolute">
    <xdr:from>
      <xdr:col>3</xdr:col>
      <xdr:colOff>3239770</xdr:colOff>
      <xdr:row>0</xdr:row>
      <xdr:rowOff>0</xdr:rowOff>
    </xdr:from>
    <xdr:to>
      <xdr:col>3</xdr:col>
      <xdr:colOff>3660120</xdr:colOff>
      <xdr:row>1</xdr:row>
      <xdr:rowOff>101725</xdr:rowOff>
    </xdr:to>
    <xdr:sp macro="" textlink="">
      <xdr:nvSpPr>
        <xdr:cNvPr id="22" name="Rounded Rectangle 21" descr="Button containing hyperlink to Action 3.2">
          <a:hlinkClick xmlns:r="http://schemas.openxmlformats.org/officeDocument/2006/relationships" r:id="rId4"/>
          <a:extLst>
            <a:ext uri="{FF2B5EF4-FFF2-40B4-BE49-F238E27FC236}">
              <a16:creationId xmlns:a16="http://schemas.microsoft.com/office/drawing/2014/main" id="{00000000-0008-0000-0700-000016000000}"/>
            </a:ext>
          </a:extLst>
        </xdr:cNvPr>
        <xdr:cNvSpPr/>
      </xdr:nvSpPr>
      <xdr:spPr>
        <a:xfrm>
          <a:off x="882459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3.02</a:t>
          </a:r>
        </a:p>
      </xdr:txBody>
    </xdr:sp>
    <xdr:clientData/>
  </xdr:twoCellAnchor>
  <xdr:twoCellAnchor editAs="absolute">
    <xdr:from>
      <xdr:col>3</xdr:col>
      <xdr:colOff>3698240</xdr:colOff>
      <xdr:row>0</xdr:row>
      <xdr:rowOff>0</xdr:rowOff>
    </xdr:from>
    <xdr:to>
      <xdr:col>3</xdr:col>
      <xdr:colOff>4112240</xdr:colOff>
      <xdr:row>1</xdr:row>
      <xdr:rowOff>101725</xdr:rowOff>
    </xdr:to>
    <xdr:sp macro="" textlink="">
      <xdr:nvSpPr>
        <xdr:cNvPr id="23" name="Rounded Rectangle 22" descr="Button containing hyperlink to Action 3.3">
          <a:hlinkClick xmlns:r="http://schemas.openxmlformats.org/officeDocument/2006/relationships" r:id="rId5"/>
          <a:extLst>
            <a:ext uri="{FF2B5EF4-FFF2-40B4-BE49-F238E27FC236}">
              <a16:creationId xmlns:a16="http://schemas.microsoft.com/office/drawing/2014/main" id="{00000000-0008-0000-0700-000017000000}"/>
            </a:ext>
          </a:extLst>
        </xdr:cNvPr>
        <xdr:cNvSpPr/>
      </xdr:nvSpPr>
      <xdr:spPr>
        <a:xfrm>
          <a:off x="927671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3.03</a:t>
          </a:r>
        </a:p>
      </xdr:txBody>
    </xdr:sp>
    <xdr:clientData/>
  </xdr:twoCellAnchor>
  <xdr:twoCellAnchor editAs="absolute">
    <xdr:from>
      <xdr:col>3</xdr:col>
      <xdr:colOff>4150360</xdr:colOff>
      <xdr:row>0</xdr:row>
      <xdr:rowOff>0</xdr:rowOff>
    </xdr:from>
    <xdr:to>
      <xdr:col>4</xdr:col>
      <xdr:colOff>1885</xdr:colOff>
      <xdr:row>1</xdr:row>
      <xdr:rowOff>101725</xdr:rowOff>
    </xdr:to>
    <xdr:sp macro="" textlink="">
      <xdr:nvSpPr>
        <xdr:cNvPr id="24" name="Rounded Rectangle 23" descr="Button containing hyperlink to Action 3.4">
          <a:hlinkClick xmlns:r="http://schemas.openxmlformats.org/officeDocument/2006/relationships" r:id="rId6"/>
          <a:extLst>
            <a:ext uri="{FF2B5EF4-FFF2-40B4-BE49-F238E27FC236}">
              <a16:creationId xmlns:a16="http://schemas.microsoft.com/office/drawing/2014/main" id="{00000000-0008-0000-0700-000018000000}"/>
            </a:ext>
          </a:extLst>
        </xdr:cNvPr>
        <xdr:cNvSpPr/>
      </xdr:nvSpPr>
      <xdr:spPr>
        <a:xfrm>
          <a:off x="972883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3.04</a:t>
          </a:r>
        </a:p>
      </xdr:txBody>
    </xdr:sp>
    <xdr:clientData/>
  </xdr:twoCellAnchor>
  <xdr:twoCellAnchor editAs="absolute">
    <xdr:from>
      <xdr:col>5</xdr:col>
      <xdr:colOff>694690</xdr:colOff>
      <xdr:row>0</xdr:row>
      <xdr:rowOff>0</xdr:rowOff>
    </xdr:from>
    <xdr:to>
      <xdr:col>5</xdr:col>
      <xdr:colOff>1115040</xdr:colOff>
      <xdr:row>1</xdr:row>
      <xdr:rowOff>101725</xdr:rowOff>
    </xdr:to>
    <xdr:sp macro="" textlink="">
      <xdr:nvSpPr>
        <xdr:cNvPr id="25" name="Rounded Rectangle 24" descr="Button containing hyperlink to Action 3.8">
          <a:hlinkClick xmlns:r="http://schemas.openxmlformats.org/officeDocument/2006/relationships" r:id="rId7"/>
          <a:extLst>
            <a:ext uri="{FF2B5EF4-FFF2-40B4-BE49-F238E27FC236}">
              <a16:creationId xmlns:a16="http://schemas.microsoft.com/office/drawing/2014/main" id="{00000000-0008-0000-0700-000019000000}"/>
            </a:ext>
          </a:extLst>
        </xdr:cNvPr>
        <xdr:cNvSpPr/>
      </xdr:nvSpPr>
      <xdr:spPr>
        <a:xfrm>
          <a:off x="1153731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3.08</a:t>
          </a:r>
        </a:p>
      </xdr:txBody>
    </xdr:sp>
    <xdr:clientData/>
  </xdr:twoCellAnchor>
  <xdr:twoCellAnchor editAs="absolute">
    <xdr:from>
      <xdr:col>5</xdr:col>
      <xdr:colOff>248920</xdr:colOff>
      <xdr:row>0</xdr:row>
      <xdr:rowOff>0</xdr:rowOff>
    </xdr:from>
    <xdr:to>
      <xdr:col>5</xdr:col>
      <xdr:colOff>656570</xdr:colOff>
      <xdr:row>1</xdr:row>
      <xdr:rowOff>101725</xdr:rowOff>
    </xdr:to>
    <xdr:sp macro="" textlink="">
      <xdr:nvSpPr>
        <xdr:cNvPr id="26" name="Rounded Rectangle 25" descr="Button containing hyperlink to Action 3.7">
          <a:hlinkClick xmlns:r="http://schemas.openxmlformats.org/officeDocument/2006/relationships" r:id="rId8"/>
          <a:extLst>
            <a:ext uri="{FF2B5EF4-FFF2-40B4-BE49-F238E27FC236}">
              <a16:creationId xmlns:a16="http://schemas.microsoft.com/office/drawing/2014/main" id="{00000000-0008-0000-0700-00001A000000}"/>
            </a:ext>
          </a:extLst>
        </xdr:cNvPr>
        <xdr:cNvSpPr/>
      </xdr:nvSpPr>
      <xdr:spPr>
        <a:xfrm>
          <a:off x="1108519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3.07</a:t>
          </a:r>
        </a:p>
      </xdr:txBody>
    </xdr:sp>
    <xdr:clientData/>
  </xdr:twoCellAnchor>
  <xdr:twoCellAnchor editAs="absolute">
    <xdr:from>
      <xdr:col>4</xdr:col>
      <xdr:colOff>463550</xdr:colOff>
      <xdr:row>0</xdr:row>
      <xdr:rowOff>0</xdr:rowOff>
    </xdr:from>
    <xdr:to>
      <xdr:col>5</xdr:col>
      <xdr:colOff>210800</xdr:colOff>
      <xdr:row>1</xdr:row>
      <xdr:rowOff>101725</xdr:rowOff>
    </xdr:to>
    <xdr:sp macro="" textlink="">
      <xdr:nvSpPr>
        <xdr:cNvPr id="27" name="Rounded Rectangle 26" descr="Button containing hyperlink to Action 3.6">
          <a:hlinkClick xmlns:r="http://schemas.openxmlformats.org/officeDocument/2006/relationships" r:id="rId9"/>
          <a:extLst>
            <a:ext uri="{FF2B5EF4-FFF2-40B4-BE49-F238E27FC236}">
              <a16:creationId xmlns:a16="http://schemas.microsoft.com/office/drawing/2014/main" id="{00000000-0008-0000-0700-00001B000000}"/>
            </a:ext>
          </a:extLst>
        </xdr:cNvPr>
        <xdr:cNvSpPr/>
      </xdr:nvSpPr>
      <xdr:spPr>
        <a:xfrm>
          <a:off x="1063307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3.06</a:t>
          </a:r>
        </a:p>
      </xdr:txBody>
    </xdr:sp>
    <xdr:clientData/>
  </xdr:twoCellAnchor>
  <xdr:twoCellAnchor editAs="absolute">
    <xdr:from>
      <xdr:col>4</xdr:col>
      <xdr:colOff>17780</xdr:colOff>
      <xdr:row>0</xdr:row>
      <xdr:rowOff>0</xdr:rowOff>
    </xdr:from>
    <xdr:to>
      <xdr:col>4</xdr:col>
      <xdr:colOff>431780</xdr:colOff>
      <xdr:row>1</xdr:row>
      <xdr:rowOff>101725</xdr:rowOff>
    </xdr:to>
    <xdr:sp macro="" textlink="">
      <xdr:nvSpPr>
        <xdr:cNvPr id="28" name="Rounded Rectangle 27" descr="Button containing hyperlink to Action 3.5">
          <a:hlinkClick xmlns:r="http://schemas.openxmlformats.org/officeDocument/2006/relationships" r:id="rId10"/>
          <a:extLst>
            <a:ext uri="{FF2B5EF4-FFF2-40B4-BE49-F238E27FC236}">
              <a16:creationId xmlns:a16="http://schemas.microsoft.com/office/drawing/2014/main" id="{00000000-0008-0000-0700-00001C000000}"/>
            </a:ext>
          </a:extLst>
        </xdr:cNvPr>
        <xdr:cNvSpPr/>
      </xdr:nvSpPr>
      <xdr:spPr>
        <a:xfrm>
          <a:off x="1018095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3.05</a:t>
          </a:r>
        </a:p>
      </xdr:txBody>
    </xdr:sp>
    <xdr:clientData/>
  </xdr:twoCellAnchor>
  <xdr:twoCellAnchor editAs="absolute">
    <xdr:from>
      <xdr:col>3</xdr:col>
      <xdr:colOff>2793365</xdr:colOff>
      <xdr:row>1</xdr:row>
      <xdr:rowOff>158875</xdr:rowOff>
    </xdr:from>
    <xdr:to>
      <xdr:col>3</xdr:col>
      <xdr:colOff>3201015</xdr:colOff>
      <xdr:row>1</xdr:row>
      <xdr:rowOff>435225</xdr:rowOff>
    </xdr:to>
    <xdr:sp macro="" textlink="">
      <xdr:nvSpPr>
        <xdr:cNvPr id="31" name="Rounded Rectangle 30" descr="Button containing hyperlink to Action 3.11">
          <a:hlinkClick xmlns:r="http://schemas.openxmlformats.org/officeDocument/2006/relationships" r:id="rId11"/>
          <a:extLst>
            <a:ext uri="{FF2B5EF4-FFF2-40B4-BE49-F238E27FC236}">
              <a16:creationId xmlns:a16="http://schemas.microsoft.com/office/drawing/2014/main" id="{00000000-0008-0000-0700-00001F000000}"/>
            </a:ext>
          </a:extLst>
        </xdr:cNvPr>
        <xdr:cNvSpPr/>
      </xdr:nvSpPr>
      <xdr:spPr>
        <a:xfrm>
          <a:off x="837184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3.10</a:t>
          </a:r>
        </a:p>
      </xdr:txBody>
    </xdr:sp>
    <xdr:clientData/>
  </xdr:twoCellAnchor>
  <xdr:twoCellAnchor editAs="absolute">
    <xdr:from>
      <xdr:col>3</xdr:col>
      <xdr:colOff>3239135</xdr:colOff>
      <xdr:row>1</xdr:row>
      <xdr:rowOff>158875</xdr:rowOff>
    </xdr:from>
    <xdr:to>
      <xdr:col>3</xdr:col>
      <xdr:colOff>3659485</xdr:colOff>
      <xdr:row>1</xdr:row>
      <xdr:rowOff>435225</xdr:rowOff>
    </xdr:to>
    <xdr:sp macro="" textlink="">
      <xdr:nvSpPr>
        <xdr:cNvPr id="32" name="Rounded Rectangle 31" descr="Button containing hyperlink to Action 3.12">
          <a:hlinkClick xmlns:r="http://schemas.openxmlformats.org/officeDocument/2006/relationships" r:id="rId12"/>
          <a:extLst>
            <a:ext uri="{FF2B5EF4-FFF2-40B4-BE49-F238E27FC236}">
              <a16:creationId xmlns:a16="http://schemas.microsoft.com/office/drawing/2014/main" id="{00000000-0008-0000-0700-000020000000}"/>
            </a:ext>
          </a:extLst>
        </xdr:cNvPr>
        <xdr:cNvSpPr/>
      </xdr:nvSpPr>
      <xdr:spPr>
        <a:xfrm>
          <a:off x="882396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3.11</a:t>
          </a:r>
        </a:p>
      </xdr:txBody>
    </xdr:sp>
    <xdr:clientData/>
  </xdr:twoCellAnchor>
  <xdr:twoCellAnchor editAs="absolute">
    <xdr:from>
      <xdr:col>4</xdr:col>
      <xdr:colOff>469265</xdr:colOff>
      <xdr:row>1</xdr:row>
      <xdr:rowOff>158875</xdr:rowOff>
    </xdr:from>
    <xdr:to>
      <xdr:col>5</xdr:col>
      <xdr:colOff>210165</xdr:colOff>
      <xdr:row>1</xdr:row>
      <xdr:rowOff>435225</xdr:rowOff>
    </xdr:to>
    <xdr:sp macro="" textlink="">
      <xdr:nvSpPr>
        <xdr:cNvPr id="33" name="Rounded Rectangle 32" descr="Button containing hyperlink to Action 3.16">
          <a:hlinkClick xmlns:r="http://schemas.openxmlformats.org/officeDocument/2006/relationships" r:id="rId13"/>
          <a:extLst>
            <a:ext uri="{FF2B5EF4-FFF2-40B4-BE49-F238E27FC236}">
              <a16:creationId xmlns:a16="http://schemas.microsoft.com/office/drawing/2014/main" id="{00000000-0008-0000-0700-000021000000}"/>
            </a:ext>
          </a:extLst>
        </xdr:cNvPr>
        <xdr:cNvSpPr/>
      </xdr:nvSpPr>
      <xdr:spPr>
        <a:xfrm>
          <a:off x="1063244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3.15</a:t>
          </a:r>
        </a:p>
      </xdr:txBody>
    </xdr:sp>
    <xdr:clientData/>
  </xdr:twoCellAnchor>
  <xdr:twoCellAnchor editAs="absolute">
    <xdr:from>
      <xdr:col>4</xdr:col>
      <xdr:colOff>17145</xdr:colOff>
      <xdr:row>1</xdr:row>
      <xdr:rowOff>158875</xdr:rowOff>
    </xdr:from>
    <xdr:to>
      <xdr:col>4</xdr:col>
      <xdr:colOff>431145</xdr:colOff>
      <xdr:row>1</xdr:row>
      <xdr:rowOff>435225</xdr:rowOff>
    </xdr:to>
    <xdr:sp macro="" textlink="">
      <xdr:nvSpPr>
        <xdr:cNvPr id="34" name="Rounded Rectangle 33" descr="Button containing hyperlink to Action 3.15">
          <a:hlinkClick xmlns:r="http://schemas.openxmlformats.org/officeDocument/2006/relationships" r:id="rId14"/>
          <a:extLst>
            <a:ext uri="{FF2B5EF4-FFF2-40B4-BE49-F238E27FC236}">
              <a16:creationId xmlns:a16="http://schemas.microsoft.com/office/drawing/2014/main" id="{00000000-0008-0000-0700-000022000000}"/>
            </a:ext>
          </a:extLst>
        </xdr:cNvPr>
        <xdr:cNvSpPr/>
      </xdr:nvSpPr>
      <xdr:spPr>
        <a:xfrm>
          <a:off x="1018032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3.14</a:t>
          </a:r>
        </a:p>
      </xdr:txBody>
    </xdr:sp>
    <xdr:clientData/>
  </xdr:twoCellAnchor>
  <xdr:twoCellAnchor editAs="absolute">
    <xdr:from>
      <xdr:col>3</xdr:col>
      <xdr:colOff>4149725</xdr:colOff>
      <xdr:row>1</xdr:row>
      <xdr:rowOff>158875</xdr:rowOff>
    </xdr:from>
    <xdr:to>
      <xdr:col>4</xdr:col>
      <xdr:colOff>1250</xdr:colOff>
      <xdr:row>1</xdr:row>
      <xdr:rowOff>435225</xdr:rowOff>
    </xdr:to>
    <xdr:sp macro="" textlink="">
      <xdr:nvSpPr>
        <xdr:cNvPr id="35" name="Rounded Rectangle 34" descr="Button containing hyperlink to Action 3.14">
          <a:hlinkClick xmlns:r="http://schemas.openxmlformats.org/officeDocument/2006/relationships" r:id="rId15"/>
          <a:extLst>
            <a:ext uri="{FF2B5EF4-FFF2-40B4-BE49-F238E27FC236}">
              <a16:creationId xmlns:a16="http://schemas.microsoft.com/office/drawing/2014/main" id="{00000000-0008-0000-0700-000023000000}"/>
            </a:ext>
          </a:extLst>
        </xdr:cNvPr>
        <xdr:cNvSpPr/>
      </xdr:nvSpPr>
      <xdr:spPr>
        <a:xfrm>
          <a:off x="972820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3.13</a:t>
          </a:r>
        </a:p>
      </xdr:txBody>
    </xdr:sp>
    <xdr:clientData/>
  </xdr:twoCellAnchor>
  <xdr:twoCellAnchor editAs="absolute">
    <xdr:from>
      <xdr:col>3</xdr:col>
      <xdr:colOff>3697605</xdr:colOff>
      <xdr:row>1</xdr:row>
      <xdr:rowOff>158875</xdr:rowOff>
    </xdr:from>
    <xdr:to>
      <xdr:col>3</xdr:col>
      <xdr:colOff>4105255</xdr:colOff>
      <xdr:row>1</xdr:row>
      <xdr:rowOff>435225</xdr:rowOff>
    </xdr:to>
    <xdr:sp macro="" textlink="">
      <xdr:nvSpPr>
        <xdr:cNvPr id="36" name="Rounded Rectangle 35" descr="Button containing hyperlink to Action 3.13">
          <a:hlinkClick xmlns:r="http://schemas.openxmlformats.org/officeDocument/2006/relationships" r:id="rId16"/>
          <a:extLst>
            <a:ext uri="{FF2B5EF4-FFF2-40B4-BE49-F238E27FC236}">
              <a16:creationId xmlns:a16="http://schemas.microsoft.com/office/drawing/2014/main" id="{00000000-0008-0000-0700-000024000000}"/>
            </a:ext>
          </a:extLst>
        </xdr:cNvPr>
        <xdr:cNvSpPr/>
      </xdr:nvSpPr>
      <xdr:spPr>
        <a:xfrm>
          <a:off x="927608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3.12</a:t>
          </a:r>
        </a:p>
      </xdr:txBody>
    </xdr:sp>
    <xdr:clientData/>
  </xdr:twoCellAnchor>
  <xdr:twoCellAnchor editAs="absolute">
    <xdr:from>
      <xdr:col>5</xdr:col>
      <xdr:colOff>1139825</xdr:colOff>
      <xdr:row>0</xdr:row>
      <xdr:rowOff>0</xdr:rowOff>
    </xdr:from>
    <xdr:to>
      <xdr:col>5</xdr:col>
      <xdr:colOff>1864975</xdr:colOff>
      <xdr:row>1</xdr:row>
      <xdr:rowOff>101725</xdr:rowOff>
    </xdr:to>
    <xdr:sp macro="" textlink="">
      <xdr:nvSpPr>
        <xdr:cNvPr id="37" name="Rounded Rectangle 36" descr="Button containing hyperlink to Action 3.9">
          <a:hlinkClick xmlns:r="http://schemas.openxmlformats.org/officeDocument/2006/relationships" r:id="rId17"/>
          <a:extLst>
            <a:ext uri="{FF2B5EF4-FFF2-40B4-BE49-F238E27FC236}">
              <a16:creationId xmlns:a16="http://schemas.microsoft.com/office/drawing/2014/main" id="{00000000-0008-0000-0700-000025000000}"/>
            </a:ext>
          </a:extLst>
        </xdr:cNvPr>
        <xdr:cNvSpPr/>
      </xdr:nvSpPr>
      <xdr:spPr>
        <a:xfrm>
          <a:off x="11982450"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3.09</a:t>
          </a:r>
        </a:p>
      </xdr:txBody>
    </xdr:sp>
    <xdr:clientData/>
  </xdr:twoCellAnchor>
  <xdr:twoCellAnchor editAs="absolute">
    <xdr:from>
      <xdr:col>5</xdr:col>
      <xdr:colOff>248920</xdr:colOff>
      <xdr:row>1</xdr:row>
      <xdr:rowOff>158875</xdr:rowOff>
    </xdr:from>
    <xdr:to>
      <xdr:col>5</xdr:col>
      <xdr:colOff>656570</xdr:colOff>
      <xdr:row>1</xdr:row>
      <xdr:rowOff>435225</xdr:rowOff>
    </xdr:to>
    <xdr:sp macro="" textlink="">
      <xdr:nvSpPr>
        <xdr:cNvPr id="41" name="Rounded Rectangle 40" descr="Button containing hyperlink to Action 3.16">
          <a:hlinkClick xmlns:r="http://schemas.openxmlformats.org/officeDocument/2006/relationships" r:id="rId18"/>
          <a:extLst>
            <a:ext uri="{FF2B5EF4-FFF2-40B4-BE49-F238E27FC236}">
              <a16:creationId xmlns:a16="http://schemas.microsoft.com/office/drawing/2014/main" id="{00000000-0008-0000-0700-000029000000}"/>
            </a:ext>
          </a:extLst>
        </xdr:cNvPr>
        <xdr:cNvSpPr/>
      </xdr:nvSpPr>
      <xdr:spPr>
        <a:xfrm>
          <a:off x="11085195"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b="0">
              <a:solidFill>
                <a:sysClr val="windowText" lastClr="000000"/>
              </a:solidFill>
            </a:rPr>
            <a:t>3.16</a:t>
          </a:r>
        </a:p>
      </xdr:txBody>
    </xdr:sp>
    <xdr:clientData/>
  </xdr:twoCellAnchor>
  <xdr:twoCellAnchor editAs="absolute">
    <xdr:from>
      <xdr:col>5</xdr:col>
      <xdr:colOff>694690</xdr:colOff>
      <xdr:row>1</xdr:row>
      <xdr:rowOff>158875</xdr:rowOff>
    </xdr:from>
    <xdr:to>
      <xdr:col>5</xdr:col>
      <xdr:colOff>1115040</xdr:colOff>
      <xdr:row>1</xdr:row>
      <xdr:rowOff>435225</xdr:rowOff>
    </xdr:to>
    <xdr:sp macro="" textlink="">
      <xdr:nvSpPr>
        <xdr:cNvPr id="42" name="Rounded Rectangle 41" descr="Button containing hyperlink to Action 3.16">
          <a:hlinkClick xmlns:r="http://schemas.openxmlformats.org/officeDocument/2006/relationships" r:id="rId19"/>
          <a:extLst>
            <a:ext uri="{FF2B5EF4-FFF2-40B4-BE49-F238E27FC236}">
              <a16:creationId xmlns:a16="http://schemas.microsoft.com/office/drawing/2014/main" id="{00000000-0008-0000-0700-00002A000000}"/>
            </a:ext>
          </a:extLst>
        </xdr:cNvPr>
        <xdr:cNvSpPr/>
      </xdr:nvSpPr>
      <xdr:spPr>
        <a:xfrm>
          <a:off x="11537315"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b="0">
              <a:solidFill>
                <a:sysClr val="windowText" lastClr="000000"/>
              </a:solidFill>
            </a:rPr>
            <a:t>3.17</a:t>
          </a:r>
        </a:p>
      </xdr:txBody>
    </xdr:sp>
    <xdr:clientData/>
  </xdr:twoCellAnchor>
  <xdr:twoCellAnchor editAs="absolute">
    <xdr:from>
      <xdr:col>5</xdr:col>
      <xdr:colOff>1139825</xdr:colOff>
      <xdr:row>1</xdr:row>
      <xdr:rowOff>158875</xdr:rowOff>
    </xdr:from>
    <xdr:to>
      <xdr:col>5</xdr:col>
      <xdr:colOff>1864975</xdr:colOff>
      <xdr:row>1</xdr:row>
      <xdr:rowOff>435225</xdr:rowOff>
    </xdr:to>
    <xdr:sp macro="" textlink="">
      <xdr:nvSpPr>
        <xdr:cNvPr id="43" name="Rounded Rectangle 42" descr="Button containing hyperlink to Action 3.16">
          <a:hlinkClick xmlns:r="http://schemas.openxmlformats.org/officeDocument/2006/relationships" r:id="rId20"/>
          <a:extLst>
            <a:ext uri="{FF2B5EF4-FFF2-40B4-BE49-F238E27FC236}">
              <a16:creationId xmlns:a16="http://schemas.microsoft.com/office/drawing/2014/main" id="{00000000-0008-0000-0700-00002B000000}"/>
            </a:ext>
          </a:extLst>
        </xdr:cNvPr>
        <xdr:cNvSpPr/>
      </xdr:nvSpPr>
      <xdr:spPr>
        <a:xfrm>
          <a:off x="1198245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3.18</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1925</xdr:rowOff>
    </xdr:to>
    <xdr:pic>
      <xdr:nvPicPr>
        <xdr:cNvPr id="18" name="Picture 17" descr="Icon for the Medication Safety Standard">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5" name="Rounded Rectangle 34"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B00-000023000000}"/>
            </a:ext>
          </a:extLst>
        </xdr:cNvPr>
        <xdr:cNvSpPr/>
      </xdr:nvSpPr>
      <xdr:spPr>
        <a:xfrm>
          <a:off x="3209925" y="28575"/>
          <a:ext cx="684000" cy="540000"/>
        </a:xfrm>
        <a:prstGeom prst="roundRect">
          <a:avLst/>
        </a:prstGeom>
        <a:solidFill>
          <a:srgbClr val="94C947"/>
        </a:solidFill>
        <a:ln>
          <a:solidFill>
            <a:srgbClr val="94C9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36" name="Rounded Rectangle 35" descr="Button containing hyperlink to Action 4.1">
          <a:hlinkClick xmlns:r="http://schemas.openxmlformats.org/officeDocument/2006/relationships" r:id="rId3"/>
          <a:extLst>
            <a:ext uri="{FF2B5EF4-FFF2-40B4-BE49-F238E27FC236}">
              <a16:creationId xmlns:a16="http://schemas.microsoft.com/office/drawing/2014/main" id="{00000000-0008-0000-0B00-000024000000}"/>
            </a:ext>
          </a:extLst>
        </xdr:cNvPr>
        <xdr:cNvSpPr/>
      </xdr:nvSpPr>
      <xdr:spPr>
        <a:xfrm>
          <a:off x="39338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37" name="Rounded Rectangle 36" descr="Button containing hyperlink to Action 4.2">
          <a:hlinkClick xmlns:r="http://schemas.openxmlformats.org/officeDocument/2006/relationships" r:id="rId4"/>
          <a:extLst>
            <a:ext uri="{FF2B5EF4-FFF2-40B4-BE49-F238E27FC236}">
              <a16:creationId xmlns:a16="http://schemas.microsoft.com/office/drawing/2014/main" id="{00000000-0008-0000-0B00-000025000000}"/>
            </a:ext>
          </a:extLst>
        </xdr:cNvPr>
        <xdr:cNvSpPr/>
      </xdr:nvSpPr>
      <xdr:spPr>
        <a:xfrm>
          <a:off x="438594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38" name="Rounded Rectangle 37" descr="Button containing hyperlink to Action 4.3">
          <a:hlinkClick xmlns:r="http://schemas.openxmlformats.org/officeDocument/2006/relationships" r:id="rId5"/>
          <a:extLst>
            <a:ext uri="{FF2B5EF4-FFF2-40B4-BE49-F238E27FC236}">
              <a16:creationId xmlns:a16="http://schemas.microsoft.com/office/drawing/2014/main" id="{00000000-0008-0000-0B00-000026000000}"/>
            </a:ext>
          </a:extLst>
        </xdr:cNvPr>
        <xdr:cNvSpPr/>
      </xdr:nvSpPr>
      <xdr:spPr>
        <a:xfrm>
          <a:off x="483806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39" name="Rounded Rectangle 38" descr="Button containing hyperlink to Action 4.4">
          <a:hlinkClick xmlns:r="http://schemas.openxmlformats.org/officeDocument/2006/relationships" r:id="rId6"/>
          <a:extLst>
            <a:ext uri="{FF2B5EF4-FFF2-40B4-BE49-F238E27FC236}">
              <a16:creationId xmlns:a16="http://schemas.microsoft.com/office/drawing/2014/main" id="{00000000-0008-0000-0B00-000027000000}"/>
            </a:ext>
          </a:extLst>
        </xdr:cNvPr>
        <xdr:cNvSpPr/>
      </xdr:nvSpPr>
      <xdr:spPr>
        <a:xfrm>
          <a:off x="529018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4.04</a:t>
          </a:r>
        </a:p>
      </xdr:txBody>
    </xdr:sp>
    <xdr:clientData/>
  </xdr:twoCellAnchor>
  <xdr:twoCellAnchor>
    <xdr:from>
      <xdr:col>3</xdr:col>
      <xdr:colOff>3032125</xdr:colOff>
      <xdr:row>0</xdr:row>
      <xdr:rowOff>0</xdr:rowOff>
    </xdr:from>
    <xdr:to>
      <xdr:col>3</xdr:col>
      <xdr:colOff>3446125</xdr:colOff>
      <xdr:row>1</xdr:row>
      <xdr:rowOff>108075</xdr:rowOff>
    </xdr:to>
    <xdr:sp macro="" textlink="">
      <xdr:nvSpPr>
        <xdr:cNvPr id="42" name="Rounded Rectangle 41" descr="Button containing hyperlink to Action 4.6">
          <a:hlinkClick xmlns:r="http://schemas.openxmlformats.org/officeDocument/2006/relationships" r:id="rId7"/>
          <a:extLst>
            <a:ext uri="{FF2B5EF4-FFF2-40B4-BE49-F238E27FC236}">
              <a16:creationId xmlns:a16="http://schemas.microsoft.com/office/drawing/2014/main" id="{00000000-0008-0000-0B00-00002A000000}"/>
            </a:ext>
          </a:extLst>
        </xdr:cNvPr>
        <xdr:cNvSpPr/>
      </xdr:nvSpPr>
      <xdr:spPr>
        <a:xfrm>
          <a:off x="61944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4.06</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43" name="Rounded Rectangle 42" descr="Button containing hyperlink to Action 4.5">
          <a:hlinkClick xmlns:r="http://schemas.openxmlformats.org/officeDocument/2006/relationships" r:id="rId8"/>
          <a:extLst>
            <a:ext uri="{FF2B5EF4-FFF2-40B4-BE49-F238E27FC236}">
              <a16:creationId xmlns:a16="http://schemas.microsoft.com/office/drawing/2014/main" id="{00000000-0008-0000-0B00-00002B000000}"/>
            </a:ext>
          </a:extLst>
        </xdr:cNvPr>
        <xdr:cNvSpPr/>
      </xdr:nvSpPr>
      <xdr:spPr>
        <a:xfrm>
          <a:off x="574230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44" name="Rounded Rectangle 43" descr="Button containing hyperlink to Action 4.9">
          <a:hlinkClick xmlns:r="http://schemas.openxmlformats.org/officeDocument/2006/relationships" r:id="rId9"/>
          <a:extLst>
            <a:ext uri="{FF2B5EF4-FFF2-40B4-BE49-F238E27FC236}">
              <a16:creationId xmlns:a16="http://schemas.microsoft.com/office/drawing/2014/main" id="{00000000-0008-0000-0B00-00002C000000}"/>
            </a:ext>
          </a:extLst>
        </xdr:cNvPr>
        <xdr:cNvSpPr/>
      </xdr:nvSpPr>
      <xdr:spPr>
        <a:xfrm>
          <a:off x="393382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4.07</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45" name="Rounded Rectangle 44" descr="Button containing hyperlink to Action 4.10">
          <a:hlinkClick xmlns:r="http://schemas.openxmlformats.org/officeDocument/2006/relationships" r:id="rId10"/>
          <a:extLst>
            <a:ext uri="{FF2B5EF4-FFF2-40B4-BE49-F238E27FC236}">
              <a16:creationId xmlns:a16="http://schemas.microsoft.com/office/drawing/2014/main" id="{00000000-0008-0000-0B00-00002D000000}"/>
            </a:ext>
          </a:extLst>
        </xdr:cNvPr>
        <xdr:cNvSpPr/>
      </xdr:nvSpPr>
      <xdr:spPr>
        <a:xfrm>
          <a:off x="438594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4.08</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46" name="Rounded Rectangle 45" descr="Button containing hyperlink to Action 4.11">
          <a:hlinkClick xmlns:r="http://schemas.openxmlformats.org/officeDocument/2006/relationships" r:id="rId11"/>
          <a:extLst>
            <a:ext uri="{FF2B5EF4-FFF2-40B4-BE49-F238E27FC236}">
              <a16:creationId xmlns:a16="http://schemas.microsoft.com/office/drawing/2014/main" id="{00000000-0008-0000-0B00-00002E000000}"/>
            </a:ext>
          </a:extLst>
        </xdr:cNvPr>
        <xdr:cNvSpPr/>
      </xdr:nvSpPr>
      <xdr:spPr>
        <a:xfrm>
          <a:off x="483806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4.09</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47" name="Rounded Rectangle 46" descr="Button containing hyperlink to Action 4.12">
          <a:hlinkClick xmlns:r="http://schemas.openxmlformats.org/officeDocument/2006/relationships" r:id="rId12"/>
          <a:extLst>
            <a:ext uri="{FF2B5EF4-FFF2-40B4-BE49-F238E27FC236}">
              <a16:creationId xmlns:a16="http://schemas.microsoft.com/office/drawing/2014/main" id="{00000000-0008-0000-0B00-00002F000000}"/>
            </a:ext>
          </a:extLst>
        </xdr:cNvPr>
        <xdr:cNvSpPr/>
      </xdr:nvSpPr>
      <xdr:spPr>
        <a:xfrm>
          <a:off x="529018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4.10</a:t>
          </a:r>
        </a:p>
      </xdr:txBody>
    </xdr:sp>
    <xdr:clientData/>
  </xdr:twoCellAnchor>
  <xdr:twoCellAnchor>
    <xdr:from>
      <xdr:col>3</xdr:col>
      <xdr:colOff>3044825</xdr:colOff>
      <xdr:row>1</xdr:row>
      <xdr:rowOff>162050</xdr:rowOff>
    </xdr:from>
    <xdr:to>
      <xdr:col>3</xdr:col>
      <xdr:colOff>3455650</xdr:colOff>
      <xdr:row>1</xdr:row>
      <xdr:rowOff>435225</xdr:rowOff>
    </xdr:to>
    <xdr:sp macro="" textlink="">
      <xdr:nvSpPr>
        <xdr:cNvPr id="49" name="Rounded Rectangle 48" descr="Button containing hyperlink to Action 4.14">
          <a:hlinkClick xmlns:r="http://schemas.openxmlformats.org/officeDocument/2006/relationships" r:id="rId13"/>
          <a:extLst>
            <a:ext uri="{FF2B5EF4-FFF2-40B4-BE49-F238E27FC236}">
              <a16:creationId xmlns:a16="http://schemas.microsoft.com/office/drawing/2014/main" id="{00000000-0008-0000-0B00-000031000000}"/>
            </a:ext>
          </a:extLst>
        </xdr:cNvPr>
        <xdr:cNvSpPr/>
      </xdr:nvSpPr>
      <xdr:spPr>
        <a:xfrm>
          <a:off x="9207500" y="323975"/>
          <a:ext cx="410825" cy="273175"/>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4.12</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50" name="Rounded Rectangle 49" descr="Button containing hyperlink to Action 4.13">
          <a:hlinkClick xmlns:r="http://schemas.openxmlformats.org/officeDocument/2006/relationships" r:id="rId14"/>
          <a:extLst>
            <a:ext uri="{FF2B5EF4-FFF2-40B4-BE49-F238E27FC236}">
              <a16:creationId xmlns:a16="http://schemas.microsoft.com/office/drawing/2014/main" id="{00000000-0008-0000-0B00-000032000000}"/>
            </a:ext>
          </a:extLst>
        </xdr:cNvPr>
        <xdr:cNvSpPr/>
      </xdr:nvSpPr>
      <xdr:spPr>
        <a:xfrm>
          <a:off x="574230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Comprenhensive Care Standard">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66675</xdr:colOff>
      <xdr:row>0</xdr:row>
      <xdr:rowOff>47625</xdr:rowOff>
    </xdr:from>
    <xdr:to>
      <xdr:col>3</xdr:col>
      <xdr:colOff>750675</xdr:colOff>
      <xdr:row>1</xdr:row>
      <xdr:rowOff>425700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5943600" y="47625"/>
          <a:ext cx="684000" cy="54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790575</xdr:colOff>
      <xdr:row>0</xdr:row>
      <xdr:rowOff>19050</xdr:rowOff>
    </xdr:from>
    <xdr:to>
      <xdr:col>3</xdr:col>
      <xdr:colOff>1204575</xdr:colOff>
      <xdr:row>1</xdr:row>
      <xdr:rowOff>127125</xdr:rowOff>
    </xdr:to>
    <xdr:sp macro="" textlink="">
      <xdr:nvSpPr>
        <xdr:cNvPr id="4" name="Rounded Rectangle 3" descr="Button containing hyperlink to Action 5.1">
          <a:hlinkClick xmlns:r="http://schemas.openxmlformats.org/officeDocument/2006/relationships" r:id="rId3"/>
          <a:extLst>
            <a:ext uri="{FF2B5EF4-FFF2-40B4-BE49-F238E27FC236}">
              <a16:creationId xmlns:a16="http://schemas.microsoft.com/office/drawing/2014/main" id="{00000000-0008-0000-0E00-000004000000}"/>
            </a:ext>
          </a:extLst>
        </xdr:cNvPr>
        <xdr:cNvSpPr/>
      </xdr:nvSpPr>
      <xdr:spPr>
        <a:xfrm>
          <a:off x="666750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5.01</a:t>
          </a:r>
        </a:p>
      </xdr:txBody>
    </xdr:sp>
    <xdr:clientData/>
  </xdr:twoCellAnchor>
  <xdr:twoCellAnchor>
    <xdr:from>
      <xdr:col>3</xdr:col>
      <xdr:colOff>1241313</xdr:colOff>
      <xdr:row>0</xdr:row>
      <xdr:rowOff>19050</xdr:rowOff>
    </xdr:from>
    <xdr:to>
      <xdr:col>3</xdr:col>
      <xdr:colOff>1655313</xdr:colOff>
      <xdr:row>1</xdr:row>
      <xdr:rowOff>127125</xdr:rowOff>
    </xdr:to>
    <xdr:sp macro="" textlink="">
      <xdr:nvSpPr>
        <xdr:cNvPr id="5" name="Rounded Rectangle 4" descr="Button containing hyperlink to Action 5.2">
          <a:hlinkClick xmlns:r="http://schemas.openxmlformats.org/officeDocument/2006/relationships" r:id="rId4"/>
          <a:extLst>
            <a:ext uri="{FF2B5EF4-FFF2-40B4-BE49-F238E27FC236}">
              <a16:creationId xmlns:a16="http://schemas.microsoft.com/office/drawing/2014/main" id="{00000000-0008-0000-0E00-000005000000}"/>
            </a:ext>
          </a:extLst>
        </xdr:cNvPr>
        <xdr:cNvSpPr/>
      </xdr:nvSpPr>
      <xdr:spPr>
        <a:xfrm>
          <a:off x="711823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5.02</a:t>
          </a:r>
        </a:p>
      </xdr:txBody>
    </xdr:sp>
    <xdr:clientData/>
  </xdr:twoCellAnchor>
  <xdr:twoCellAnchor>
    <xdr:from>
      <xdr:col>3</xdr:col>
      <xdr:colOff>1692051</xdr:colOff>
      <xdr:row>0</xdr:row>
      <xdr:rowOff>19050</xdr:rowOff>
    </xdr:from>
    <xdr:to>
      <xdr:col>3</xdr:col>
      <xdr:colOff>2106051</xdr:colOff>
      <xdr:row>1</xdr:row>
      <xdr:rowOff>127125</xdr:rowOff>
    </xdr:to>
    <xdr:sp macro="" textlink="">
      <xdr:nvSpPr>
        <xdr:cNvPr id="6" name="Rounded Rectangle 5" descr="Button containing hyperlink to Action 5.3">
          <a:hlinkClick xmlns:r="http://schemas.openxmlformats.org/officeDocument/2006/relationships" r:id="rId5"/>
          <a:extLst>
            <a:ext uri="{FF2B5EF4-FFF2-40B4-BE49-F238E27FC236}">
              <a16:creationId xmlns:a16="http://schemas.microsoft.com/office/drawing/2014/main" id="{00000000-0008-0000-0E00-000006000000}"/>
            </a:ext>
          </a:extLst>
        </xdr:cNvPr>
        <xdr:cNvSpPr/>
      </xdr:nvSpPr>
      <xdr:spPr>
        <a:xfrm>
          <a:off x="7568976"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5.03</a:t>
          </a:r>
        </a:p>
      </xdr:txBody>
    </xdr:sp>
    <xdr:clientData/>
  </xdr:twoCellAnchor>
  <xdr:twoCellAnchor>
    <xdr:from>
      <xdr:col>3</xdr:col>
      <xdr:colOff>2142789</xdr:colOff>
      <xdr:row>0</xdr:row>
      <xdr:rowOff>19050</xdr:rowOff>
    </xdr:from>
    <xdr:to>
      <xdr:col>3</xdr:col>
      <xdr:colOff>2556789</xdr:colOff>
      <xdr:row>1</xdr:row>
      <xdr:rowOff>127125</xdr:rowOff>
    </xdr:to>
    <xdr:sp macro="" textlink="">
      <xdr:nvSpPr>
        <xdr:cNvPr id="7" name="Rounded Rectangle 6" descr="Button containing hyperlink to Action 5.4">
          <a:hlinkClick xmlns:r="http://schemas.openxmlformats.org/officeDocument/2006/relationships" r:id="rId6"/>
          <a:extLst>
            <a:ext uri="{FF2B5EF4-FFF2-40B4-BE49-F238E27FC236}">
              <a16:creationId xmlns:a16="http://schemas.microsoft.com/office/drawing/2014/main" id="{00000000-0008-0000-0E00-000007000000}"/>
            </a:ext>
          </a:extLst>
        </xdr:cNvPr>
        <xdr:cNvSpPr/>
      </xdr:nvSpPr>
      <xdr:spPr>
        <a:xfrm>
          <a:off x="8019714"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5.04</a:t>
          </a:r>
        </a:p>
      </xdr:txBody>
    </xdr:sp>
    <xdr:clientData/>
  </xdr:twoCellAnchor>
  <xdr:twoCellAnchor>
    <xdr:from>
      <xdr:col>3</xdr:col>
      <xdr:colOff>3044265</xdr:colOff>
      <xdr:row>0</xdr:row>
      <xdr:rowOff>19050</xdr:rowOff>
    </xdr:from>
    <xdr:to>
      <xdr:col>3</xdr:col>
      <xdr:colOff>3458265</xdr:colOff>
      <xdr:row>1</xdr:row>
      <xdr:rowOff>127125</xdr:rowOff>
    </xdr:to>
    <xdr:sp macro="" textlink="">
      <xdr:nvSpPr>
        <xdr:cNvPr id="11" name="Rounded Rectangle 10" descr="Button containing hyperlink to Action 5.6">
          <a:hlinkClick xmlns:r="http://schemas.openxmlformats.org/officeDocument/2006/relationships" r:id="rId7"/>
          <a:extLst>
            <a:ext uri="{FF2B5EF4-FFF2-40B4-BE49-F238E27FC236}">
              <a16:creationId xmlns:a16="http://schemas.microsoft.com/office/drawing/2014/main" id="{00000000-0008-0000-0E00-00000B000000}"/>
            </a:ext>
          </a:extLst>
        </xdr:cNvPr>
        <xdr:cNvSpPr/>
      </xdr:nvSpPr>
      <xdr:spPr>
        <a:xfrm>
          <a:off x="892119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5.06</a:t>
          </a:r>
        </a:p>
      </xdr:txBody>
    </xdr:sp>
    <xdr:clientData/>
  </xdr:twoCellAnchor>
  <xdr:twoCellAnchor>
    <xdr:from>
      <xdr:col>3</xdr:col>
      <xdr:colOff>2593527</xdr:colOff>
      <xdr:row>0</xdr:row>
      <xdr:rowOff>19050</xdr:rowOff>
    </xdr:from>
    <xdr:to>
      <xdr:col>3</xdr:col>
      <xdr:colOff>3007527</xdr:colOff>
      <xdr:row>1</xdr:row>
      <xdr:rowOff>127125</xdr:rowOff>
    </xdr:to>
    <xdr:sp macro="" textlink="">
      <xdr:nvSpPr>
        <xdr:cNvPr id="12" name="Rounded Rectangle 11" descr="Button containing hyperlink to Action 5.5">
          <a:hlinkClick xmlns:r="http://schemas.openxmlformats.org/officeDocument/2006/relationships" r:id="rId8"/>
          <a:extLst>
            <a:ext uri="{FF2B5EF4-FFF2-40B4-BE49-F238E27FC236}">
              <a16:creationId xmlns:a16="http://schemas.microsoft.com/office/drawing/2014/main" id="{00000000-0008-0000-0E00-00000C000000}"/>
            </a:ext>
          </a:extLst>
        </xdr:cNvPr>
        <xdr:cNvSpPr/>
      </xdr:nvSpPr>
      <xdr:spPr>
        <a:xfrm>
          <a:off x="8470452"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5.05</a:t>
          </a:r>
        </a:p>
      </xdr:txBody>
    </xdr:sp>
    <xdr:clientData/>
  </xdr:twoCellAnchor>
  <xdr:twoCellAnchor>
    <xdr:from>
      <xdr:col>3</xdr:col>
      <xdr:colOff>790575</xdr:colOff>
      <xdr:row>1</xdr:row>
      <xdr:rowOff>184275</xdr:rowOff>
    </xdr:from>
    <xdr:to>
      <xdr:col>3</xdr:col>
      <xdr:colOff>1204575</xdr:colOff>
      <xdr:row>1</xdr:row>
      <xdr:rowOff>454275</xdr:rowOff>
    </xdr:to>
    <xdr:sp macro="" textlink="">
      <xdr:nvSpPr>
        <xdr:cNvPr id="20" name="Rounded Rectangle 19" descr="Button containing hyperlink to Action 5.19">
          <a:hlinkClick xmlns:r="http://schemas.openxmlformats.org/officeDocument/2006/relationships" r:id="rId9"/>
          <a:extLst>
            <a:ext uri="{FF2B5EF4-FFF2-40B4-BE49-F238E27FC236}">
              <a16:creationId xmlns:a16="http://schemas.microsoft.com/office/drawing/2014/main" id="{00000000-0008-0000-0E00-000014000000}"/>
            </a:ext>
          </a:extLst>
        </xdr:cNvPr>
        <xdr:cNvSpPr/>
      </xdr:nvSpPr>
      <xdr:spPr>
        <a:xfrm>
          <a:off x="666750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5.19</a:t>
          </a:r>
        </a:p>
      </xdr:txBody>
    </xdr:sp>
    <xdr:clientData/>
  </xdr:twoCellAnchor>
  <xdr:twoCellAnchor>
    <xdr:from>
      <xdr:col>3</xdr:col>
      <xdr:colOff>1241313</xdr:colOff>
      <xdr:row>1</xdr:row>
      <xdr:rowOff>184275</xdr:rowOff>
    </xdr:from>
    <xdr:to>
      <xdr:col>3</xdr:col>
      <xdr:colOff>1655313</xdr:colOff>
      <xdr:row>1</xdr:row>
      <xdr:rowOff>454275</xdr:rowOff>
    </xdr:to>
    <xdr:sp macro="" textlink="">
      <xdr:nvSpPr>
        <xdr:cNvPr id="21" name="Rounded Rectangle 20" descr="Button containing hyperlink to Action 5.20">
          <a:hlinkClick xmlns:r="http://schemas.openxmlformats.org/officeDocument/2006/relationships" r:id="rId10"/>
          <a:extLst>
            <a:ext uri="{FF2B5EF4-FFF2-40B4-BE49-F238E27FC236}">
              <a16:creationId xmlns:a16="http://schemas.microsoft.com/office/drawing/2014/main" id="{00000000-0008-0000-0E00-000015000000}"/>
            </a:ext>
          </a:extLst>
        </xdr:cNvPr>
        <xdr:cNvSpPr/>
      </xdr:nvSpPr>
      <xdr:spPr>
        <a:xfrm>
          <a:off x="711823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5.20</a:t>
          </a:r>
        </a:p>
      </xdr:txBody>
    </xdr:sp>
    <xdr:clientData/>
  </xdr:twoCellAnchor>
  <xdr:twoCellAnchor>
    <xdr:from>
      <xdr:col>3</xdr:col>
      <xdr:colOff>1692051</xdr:colOff>
      <xdr:row>1</xdr:row>
      <xdr:rowOff>184275</xdr:rowOff>
    </xdr:from>
    <xdr:to>
      <xdr:col>3</xdr:col>
      <xdr:colOff>2106051</xdr:colOff>
      <xdr:row>1</xdr:row>
      <xdr:rowOff>454275</xdr:rowOff>
    </xdr:to>
    <xdr:sp macro="" textlink="">
      <xdr:nvSpPr>
        <xdr:cNvPr id="22" name="Rounded Rectangle 21" descr="Button containing hyperlink to Action 5.21">
          <a:hlinkClick xmlns:r="http://schemas.openxmlformats.org/officeDocument/2006/relationships" r:id="rId11"/>
          <a:extLst>
            <a:ext uri="{FF2B5EF4-FFF2-40B4-BE49-F238E27FC236}">
              <a16:creationId xmlns:a16="http://schemas.microsoft.com/office/drawing/2014/main" id="{00000000-0008-0000-0E00-000016000000}"/>
            </a:ext>
          </a:extLst>
        </xdr:cNvPr>
        <xdr:cNvSpPr/>
      </xdr:nvSpPr>
      <xdr:spPr>
        <a:xfrm>
          <a:off x="7568976"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5.21</a:t>
          </a:r>
        </a:p>
      </xdr:txBody>
    </xdr:sp>
    <xdr:clientData/>
  </xdr:twoCellAnchor>
  <xdr:twoCellAnchor>
    <xdr:from>
      <xdr:col>3</xdr:col>
      <xdr:colOff>2142789</xdr:colOff>
      <xdr:row>1</xdr:row>
      <xdr:rowOff>184275</xdr:rowOff>
    </xdr:from>
    <xdr:to>
      <xdr:col>3</xdr:col>
      <xdr:colOff>2556789</xdr:colOff>
      <xdr:row>1</xdr:row>
      <xdr:rowOff>454275</xdr:rowOff>
    </xdr:to>
    <xdr:sp macro="" textlink="">
      <xdr:nvSpPr>
        <xdr:cNvPr id="23" name="Rounded Rectangle 22" descr="Button containing hyperlink to Action 5.22">
          <a:hlinkClick xmlns:r="http://schemas.openxmlformats.org/officeDocument/2006/relationships" r:id="rId12"/>
          <a:extLst>
            <a:ext uri="{FF2B5EF4-FFF2-40B4-BE49-F238E27FC236}">
              <a16:creationId xmlns:a16="http://schemas.microsoft.com/office/drawing/2014/main" id="{00000000-0008-0000-0E00-000017000000}"/>
            </a:ext>
          </a:extLst>
        </xdr:cNvPr>
        <xdr:cNvSpPr/>
      </xdr:nvSpPr>
      <xdr:spPr>
        <a:xfrm>
          <a:off x="8019714"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5.22</a:t>
          </a:r>
        </a:p>
      </xdr:txBody>
    </xdr:sp>
    <xdr:clientData/>
  </xdr:twoCellAnchor>
  <xdr:twoCellAnchor>
    <xdr:from>
      <xdr:col>3</xdr:col>
      <xdr:colOff>3044265</xdr:colOff>
      <xdr:row>1</xdr:row>
      <xdr:rowOff>184275</xdr:rowOff>
    </xdr:from>
    <xdr:to>
      <xdr:col>3</xdr:col>
      <xdr:colOff>3458265</xdr:colOff>
      <xdr:row>1</xdr:row>
      <xdr:rowOff>454275</xdr:rowOff>
    </xdr:to>
    <xdr:sp macro="" textlink="">
      <xdr:nvSpPr>
        <xdr:cNvPr id="27" name="Rounded Rectangle 26" descr="Button containing hyperlink to Action 5.24">
          <a:hlinkClick xmlns:r="http://schemas.openxmlformats.org/officeDocument/2006/relationships" r:id="rId13"/>
          <a:extLst>
            <a:ext uri="{FF2B5EF4-FFF2-40B4-BE49-F238E27FC236}">
              <a16:creationId xmlns:a16="http://schemas.microsoft.com/office/drawing/2014/main" id="{00000000-0008-0000-0E00-00001B000000}"/>
            </a:ext>
          </a:extLst>
        </xdr:cNvPr>
        <xdr:cNvSpPr/>
      </xdr:nvSpPr>
      <xdr:spPr>
        <a:xfrm>
          <a:off x="892119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5.24</a:t>
          </a:r>
        </a:p>
      </xdr:txBody>
    </xdr:sp>
    <xdr:clientData/>
  </xdr:twoCellAnchor>
  <xdr:twoCellAnchor>
    <xdr:from>
      <xdr:col>3</xdr:col>
      <xdr:colOff>2593527</xdr:colOff>
      <xdr:row>1</xdr:row>
      <xdr:rowOff>184275</xdr:rowOff>
    </xdr:from>
    <xdr:to>
      <xdr:col>3</xdr:col>
      <xdr:colOff>3007527</xdr:colOff>
      <xdr:row>1</xdr:row>
      <xdr:rowOff>454275</xdr:rowOff>
    </xdr:to>
    <xdr:sp macro="" textlink="">
      <xdr:nvSpPr>
        <xdr:cNvPr id="28" name="Rounded Rectangle 27" descr="Button containing hyperlink to Action 5.23">
          <a:hlinkClick xmlns:r="http://schemas.openxmlformats.org/officeDocument/2006/relationships" r:id="rId14"/>
          <a:extLst>
            <a:ext uri="{FF2B5EF4-FFF2-40B4-BE49-F238E27FC236}">
              <a16:creationId xmlns:a16="http://schemas.microsoft.com/office/drawing/2014/main" id="{00000000-0008-0000-0E00-00001C000000}"/>
            </a:ext>
          </a:extLst>
        </xdr:cNvPr>
        <xdr:cNvSpPr/>
      </xdr:nvSpPr>
      <xdr:spPr>
        <a:xfrm>
          <a:off x="8470452"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5.23</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Communicating for Safety Standard">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15" name="Rounded Rectangle 14"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1100-00000F000000}"/>
            </a:ext>
          </a:extLst>
        </xdr:cNvPr>
        <xdr:cNvSpPr/>
      </xdr:nvSpPr>
      <xdr:spPr>
        <a:xfrm>
          <a:off x="5924550" y="28575"/>
          <a:ext cx="684000" cy="54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1239525</xdr:colOff>
      <xdr:row>1</xdr:row>
      <xdr:rowOff>108075</xdr:rowOff>
    </xdr:to>
    <xdr:sp macro="" textlink="">
      <xdr:nvSpPr>
        <xdr:cNvPr id="16" name="Rounded Rectangle 15" descr="Button containing hyperlink to Action 6.1">
          <a:hlinkClick xmlns:r="http://schemas.openxmlformats.org/officeDocument/2006/relationships" r:id="rId3"/>
          <a:extLst>
            <a:ext uri="{FF2B5EF4-FFF2-40B4-BE49-F238E27FC236}">
              <a16:creationId xmlns:a16="http://schemas.microsoft.com/office/drawing/2014/main" id="{00000000-0008-0000-1100-000010000000}"/>
            </a:ext>
          </a:extLst>
        </xdr:cNvPr>
        <xdr:cNvSpPr/>
      </xdr:nvSpPr>
      <xdr:spPr>
        <a:xfrm>
          <a:off x="664845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6.01</a:t>
          </a:r>
        </a:p>
      </xdr:txBody>
    </xdr:sp>
    <xdr:clientData/>
  </xdr:twoCellAnchor>
  <xdr:twoCellAnchor>
    <xdr:from>
      <xdr:col>3</xdr:col>
      <xdr:colOff>1280795</xdr:colOff>
      <xdr:row>0</xdr:row>
      <xdr:rowOff>0</xdr:rowOff>
    </xdr:from>
    <xdr:to>
      <xdr:col>3</xdr:col>
      <xdr:colOff>1748795</xdr:colOff>
      <xdr:row>1</xdr:row>
      <xdr:rowOff>108075</xdr:rowOff>
    </xdr:to>
    <xdr:sp macro="" textlink="">
      <xdr:nvSpPr>
        <xdr:cNvPr id="17" name="Rounded Rectangle 16" descr="Button containing hyperlink to Action 6.2">
          <a:hlinkClick xmlns:r="http://schemas.openxmlformats.org/officeDocument/2006/relationships" r:id="rId4"/>
          <a:extLst>
            <a:ext uri="{FF2B5EF4-FFF2-40B4-BE49-F238E27FC236}">
              <a16:creationId xmlns:a16="http://schemas.microsoft.com/office/drawing/2014/main" id="{00000000-0008-0000-1100-000011000000}"/>
            </a:ext>
          </a:extLst>
        </xdr:cNvPr>
        <xdr:cNvSpPr/>
      </xdr:nvSpPr>
      <xdr:spPr>
        <a:xfrm>
          <a:off x="715772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6.02</a:t>
          </a:r>
        </a:p>
      </xdr:txBody>
    </xdr:sp>
    <xdr:clientData/>
  </xdr:twoCellAnchor>
  <xdr:twoCellAnchor>
    <xdr:from>
      <xdr:col>3</xdr:col>
      <xdr:colOff>1780540</xdr:colOff>
      <xdr:row>0</xdr:row>
      <xdr:rowOff>0</xdr:rowOff>
    </xdr:from>
    <xdr:to>
      <xdr:col>3</xdr:col>
      <xdr:colOff>2248540</xdr:colOff>
      <xdr:row>1</xdr:row>
      <xdr:rowOff>108075</xdr:rowOff>
    </xdr:to>
    <xdr:sp macro="" textlink="">
      <xdr:nvSpPr>
        <xdr:cNvPr id="18" name="Rounded Rectangle 17" descr="Button containing hyperlink to Action 6.3">
          <a:hlinkClick xmlns:r="http://schemas.openxmlformats.org/officeDocument/2006/relationships" r:id="rId5"/>
          <a:extLst>
            <a:ext uri="{FF2B5EF4-FFF2-40B4-BE49-F238E27FC236}">
              <a16:creationId xmlns:a16="http://schemas.microsoft.com/office/drawing/2014/main" id="{00000000-0008-0000-1100-000012000000}"/>
            </a:ext>
          </a:extLst>
        </xdr:cNvPr>
        <xdr:cNvSpPr/>
      </xdr:nvSpPr>
      <xdr:spPr>
        <a:xfrm>
          <a:off x="7657465"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6.03</a:t>
          </a:r>
        </a:p>
      </xdr:txBody>
    </xdr:sp>
    <xdr:clientData/>
  </xdr:twoCellAnchor>
  <xdr:twoCellAnchor>
    <xdr:from>
      <xdr:col>3</xdr:col>
      <xdr:colOff>2289810</xdr:colOff>
      <xdr:row>0</xdr:row>
      <xdr:rowOff>0</xdr:rowOff>
    </xdr:from>
    <xdr:to>
      <xdr:col>3</xdr:col>
      <xdr:colOff>2757810</xdr:colOff>
      <xdr:row>1</xdr:row>
      <xdr:rowOff>108075</xdr:rowOff>
    </xdr:to>
    <xdr:sp macro="" textlink="">
      <xdr:nvSpPr>
        <xdr:cNvPr id="19" name="Rounded Rectangle 18" descr="Button containing hyperlink to Action 6.4">
          <a:hlinkClick xmlns:r="http://schemas.openxmlformats.org/officeDocument/2006/relationships" r:id="rId6"/>
          <a:extLst>
            <a:ext uri="{FF2B5EF4-FFF2-40B4-BE49-F238E27FC236}">
              <a16:creationId xmlns:a16="http://schemas.microsoft.com/office/drawing/2014/main" id="{00000000-0008-0000-1100-000013000000}"/>
            </a:ext>
          </a:extLst>
        </xdr:cNvPr>
        <xdr:cNvSpPr/>
      </xdr:nvSpPr>
      <xdr:spPr>
        <a:xfrm>
          <a:off x="8166735"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6.04</a:t>
          </a:r>
        </a:p>
      </xdr:txBody>
    </xdr:sp>
    <xdr:clientData/>
  </xdr:twoCellAnchor>
  <xdr:twoCellAnchor>
    <xdr:from>
      <xdr:col>3</xdr:col>
      <xdr:colOff>2789555</xdr:colOff>
      <xdr:row>0</xdr:row>
      <xdr:rowOff>0</xdr:rowOff>
    </xdr:from>
    <xdr:to>
      <xdr:col>3</xdr:col>
      <xdr:colOff>3257555</xdr:colOff>
      <xdr:row>1</xdr:row>
      <xdr:rowOff>108075</xdr:rowOff>
    </xdr:to>
    <xdr:sp macro="" textlink="">
      <xdr:nvSpPr>
        <xdr:cNvPr id="21" name="Rounded Rectangle 20" descr="Button containing hyperlink to Action 6.5">
          <a:hlinkClick xmlns:r="http://schemas.openxmlformats.org/officeDocument/2006/relationships" r:id="rId7"/>
          <a:extLst>
            <a:ext uri="{FF2B5EF4-FFF2-40B4-BE49-F238E27FC236}">
              <a16:creationId xmlns:a16="http://schemas.microsoft.com/office/drawing/2014/main" id="{00000000-0008-0000-1100-000015000000}"/>
            </a:ext>
          </a:extLst>
        </xdr:cNvPr>
        <xdr:cNvSpPr/>
      </xdr:nvSpPr>
      <xdr:spPr>
        <a:xfrm>
          <a:off x="866648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6.05</a:t>
          </a:r>
        </a:p>
      </xdr:txBody>
    </xdr:sp>
    <xdr:clientData/>
  </xdr:twoCellAnchor>
  <xdr:twoCellAnchor>
    <xdr:from>
      <xdr:col>3</xdr:col>
      <xdr:colOff>771525</xdr:colOff>
      <xdr:row>1</xdr:row>
      <xdr:rowOff>165225</xdr:rowOff>
    </xdr:from>
    <xdr:to>
      <xdr:col>3</xdr:col>
      <xdr:colOff>1239525</xdr:colOff>
      <xdr:row>1</xdr:row>
      <xdr:rowOff>435225</xdr:rowOff>
    </xdr:to>
    <xdr:sp macro="" textlink="">
      <xdr:nvSpPr>
        <xdr:cNvPr id="22" name="Rounded Rectangle 21" descr="Button containing hyperlink to Action 6.7">
          <a:hlinkClick xmlns:r="http://schemas.openxmlformats.org/officeDocument/2006/relationships" r:id="rId8"/>
          <a:extLst>
            <a:ext uri="{FF2B5EF4-FFF2-40B4-BE49-F238E27FC236}">
              <a16:creationId xmlns:a16="http://schemas.microsoft.com/office/drawing/2014/main" id="{00000000-0008-0000-1100-000016000000}"/>
            </a:ext>
          </a:extLst>
        </xdr:cNvPr>
        <xdr:cNvSpPr/>
      </xdr:nvSpPr>
      <xdr:spPr>
        <a:xfrm>
          <a:off x="664845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6.06</a:t>
          </a:r>
        </a:p>
      </xdr:txBody>
    </xdr:sp>
    <xdr:clientData/>
  </xdr:twoCellAnchor>
  <xdr:twoCellAnchor>
    <xdr:from>
      <xdr:col>3</xdr:col>
      <xdr:colOff>1280795</xdr:colOff>
      <xdr:row>1</xdr:row>
      <xdr:rowOff>165225</xdr:rowOff>
    </xdr:from>
    <xdr:to>
      <xdr:col>3</xdr:col>
      <xdr:colOff>1748795</xdr:colOff>
      <xdr:row>1</xdr:row>
      <xdr:rowOff>435225</xdr:rowOff>
    </xdr:to>
    <xdr:sp macro="" textlink="">
      <xdr:nvSpPr>
        <xdr:cNvPr id="23" name="Rounded Rectangle 22" descr="Button containing hyperlink to Action 6.8">
          <a:hlinkClick xmlns:r="http://schemas.openxmlformats.org/officeDocument/2006/relationships" r:id="rId9"/>
          <a:extLst>
            <a:ext uri="{FF2B5EF4-FFF2-40B4-BE49-F238E27FC236}">
              <a16:creationId xmlns:a16="http://schemas.microsoft.com/office/drawing/2014/main" id="{00000000-0008-0000-1100-000017000000}"/>
            </a:ext>
          </a:extLst>
        </xdr:cNvPr>
        <xdr:cNvSpPr/>
      </xdr:nvSpPr>
      <xdr:spPr>
        <a:xfrm>
          <a:off x="715772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6.07</a:t>
          </a:r>
        </a:p>
      </xdr:txBody>
    </xdr:sp>
    <xdr:clientData/>
  </xdr:twoCellAnchor>
  <xdr:twoCellAnchor>
    <xdr:from>
      <xdr:col>3</xdr:col>
      <xdr:colOff>1780540</xdr:colOff>
      <xdr:row>1</xdr:row>
      <xdr:rowOff>165225</xdr:rowOff>
    </xdr:from>
    <xdr:to>
      <xdr:col>3</xdr:col>
      <xdr:colOff>2248540</xdr:colOff>
      <xdr:row>1</xdr:row>
      <xdr:rowOff>435225</xdr:rowOff>
    </xdr:to>
    <xdr:sp macro="" textlink="">
      <xdr:nvSpPr>
        <xdr:cNvPr id="24" name="Rounded Rectangle 23" descr="Button containing hyperlink to Action 6.9">
          <a:hlinkClick xmlns:r="http://schemas.openxmlformats.org/officeDocument/2006/relationships" r:id="rId10"/>
          <a:extLst>
            <a:ext uri="{FF2B5EF4-FFF2-40B4-BE49-F238E27FC236}">
              <a16:creationId xmlns:a16="http://schemas.microsoft.com/office/drawing/2014/main" id="{00000000-0008-0000-1100-000018000000}"/>
            </a:ext>
          </a:extLst>
        </xdr:cNvPr>
        <xdr:cNvSpPr/>
      </xdr:nvSpPr>
      <xdr:spPr>
        <a:xfrm>
          <a:off x="7657465"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6.08</a:t>
          </a:r>
        </a:p>
      </xdr:txBody>
    </xdr:sp>
    <xdr:clientData/>
  </xdr:twoCellAnchor>
  <xdr:twoCellAnchor>
    <xdr:from>
      <xdr:col>3</xdr:col>
      <xdr:colOff>2289810</xdr:colOff>
      <xdr:row>1</xdr:row>
      <xdr:rowOff>165225</xdr:rowOff>
    </xdr:from>
    <xdr:to>
      <xdr:col>3</xdr:col>
      <xdr:colOff>2757810</xdr:colOff>
      <xdr:row>1</xdr:row>
      <xdr:rowOff>435225</xdr:rowOff>
    </xdr:to>
    <xdr:sp macro="" textlink="">
      <xdr:nvSpPr>
        <xdr:cNvPr id="25" name="Rounded Rectangle 24" descr="Button containing hyperlink to Action 6.10">
          <a:hlinkClick xmlns:r="http://schemas.openxmlformats.org/officeDocument/2006/relationships" r:id="rId11"/>
          <a:extLst>
            <a:ext uri="{FF2B5EF4-FFF2-40B4-BE49-F238E27FC236}">
              <a16:creationId xmlns:a16="http://schemas.microsoft.com/office/drawing/2014/main" id="{00000000-0008-0000-1100-000019000000}"/>
            </a:ext>
          </a:extLst>
        </xdr:cNvPr>
        <xdr:cNvSpPr/>
      </xdr:nvSpPr>
      <xdr:spPr>
        <a:xfrm>
          <a:off x="8166735"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6.09</a:t>
          </a:r>
        </a:p>
      </xdr:txBody>
    </xdr:sp>
    <xdr:clientData/>
  </xdr:twoCellAnchor>
  <xdr:twoCellAnchor>
    <xdr:from>
      <xdr:col>3</xdr:col>
      <xdr:colOff>2789555</xdr:colOff>
      <xdr:row>1</xdr:row>
      <xdr:rowOff>165225</xdr:rowOff>
    </xdr:from>
    <xdr:to>
      <xdr:col>3</xdr:col>
      <xdr:colOff>3257555</xdr:colOff>
      <xdr:row>1</xdr:row>
      <xdr:rowOff>435225</xdr:rowOff>
    </xdr:to>
    <xdr:sp macro="" textlink="">
      <xdr:nvSpPr>
        <xdr:cNvPr id="26" name="Rounded Rectangle 25" descr="Button containing hyperlink to Action 6.11">
          <a:hlinkClick xmlns:r="http://schemas.openxmlformats.org/officeDocument/2006/relationships" r:id="rId12"/>
          <a:extLst>
            <a:ext uri="{FF2B5EF4-FFF2-40B4-BE49-F238E27FC236}">
              <a16:creationId xmlns:a16="http://schemas.microsoft.com/office/drawing/2014/main" id="{00000000-0008-0000-1100-00001A000000}"/>
            </a:ext>
          </a:extLst>
        </xdr:cNvPr>
        <xdr:cNvSpPr/>
      </xdr:nvSpPr>
      <xdr:spPr>
        <a:xfrm>
          <a:off x="866648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6.10</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1925</xdr:rowOff>
    </xdr:to>
    <xdr:pic>
      <xdr:nvPicPr>
        <xdr:cNvPr id="16" name="Picture 15" descr="Icon for the Recognising and Responding to Acute Deterioration Standard">
          <a:extLst>
            <a:ext uri="{FF2B5EF4-FFF2-40B4-BE49-F238E27FC236}">
              <a16:creationId xmlns:a16="http://schemas.microsoft.com/office/drawing/2014/main" id="{00000000-0008-0000-17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1885950</xdr:colOff>
      <xdr:row>0</xdr:row>
      <xdr:rowOff>19050</xdr:rowOff>
    </xdr:from>
    <xdr:to>
      <xdr:col>3</xdr:col>
      <xdr:colOff>2569950</xdr:colOff>
      <xdr:row>1</xdr:row>
      <xdr:rowOff>397125</xdr:rowOff>
    </xdr:to>
    <xdr:sp macro="" textlink="">
      <xdr:nvSpPr>
        <xdr:cNvPr id="17" name="Rounded Rectangle 16"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1700-000011000000}"/>
            </a:ext>
          </a:extLst>
        </xdr:cNvPr>
        <xdr:cNvSpPr/>
      </xdr:nvSpPr>
      <xdr:spPr>
        <a:xfrm>
          <a:off x="7762875" y="19050"/>
          <a:ext cx="684000" cy="54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2609850</xdr:colOff>
      <xdr:row>0</xdr:row>
      <xdr:rowOff>0</xdr:rowOff>
    </xdr:from>
    <xdr:to>
      <xdr:col>3</xdr:col>
      <xdr:colOff>3023850</xdr:colOff>
      <xdr:row>1</xdr:row>
      <xdr:rowOff>108075</xdr:rowOff>
    </xdr:to>
    <xdr:sp macro="" textlink="">
      <xdr:nvSpPr>
        <xdr:cNvPr id="18" name="Rounded Rectangle 17" descr="Button containing hyperlink to Action 8.1">
          <a:hlinkClick xmlns:r="http://schemas.openxmlformats.org/officeDocument/2006/relationships" r:id="rId3"/>
          <a:extLst>
            <a:ext uri="{FF2B5EF4-FFF2-40B4-BE49-F238E27FC236}">
              <a16:creationId xmlns:a16="http://schemas.microsoft.com/office/drawing/2014/main" id="{00000000-0008-0000-1700-000012000000}"/>
            </a:ext>
          </a:extLst>
        </xdr:cNvPr>
        <xdr:cNvSpPr/>
      </xdr:nvSpPr>
      <xdr:spPr>
        <a:xfrm>
          <a:off x="848677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7.01</a:t>
          </a:r>
        </a:p>
      </xdr:txBody>
    </xdr:sp>
    <xdr:clientData/>
  </xdr:twoCellAnchor>
  <xdr:twoCellAnchor>
    <xdr:from>
      <xdr:col>3</xdr:col>
      <xdr:colOff>3061970</xdr:colOff>
      <xdr:row>0</xdr:row>
      <xdr:rowOff>0</xdr:rowOff>
    </xdr:from>
    <xdr:to>
      <xdr:col>3</xdr:col>
      <xdr:colOff>3475970</xdr:colOff>
      <xdr:row>1</xdr:row>
      <xdr:rowOff>108075</xdr:rowOff>
    </xdr:to>
    <xdr:sp macro="" textlink="">
      <xdr:nvSpPr>
        <xdr:cNvPr id="19" name="Rounded Rectangle 18" descr="Button containing hyperlink to Action 8.2">
          <a:hlinkClick xmlns:r="http://schemas.openxmlformats.org/officeDocument/2006/relationships" r:id="rId4"/>
          <a:extLst>
            <a:ext uri="{FF2B5EF4-FFF2-40B4-BE49-F238E27FC236}">
              <a16:creationId xmlns:a16="http://schemas.microsoft.com/office/drawing/2014/main" id="{00000000-0008-0000-1700-000013000000}"/>
            </a:ext>
          </a:extLst>
        </xdr:cNvPr>
        <xdr:cNvSpPr/>
      </xdr:nvSpPr>
      <xdr:spPr>
        <a:xfrm>
          <a:off x="893889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7.02</a:t>
          </a:r>
        </a:p>
      </xdr:txBody>
    </xdr:sp>
    <xdr:clientData/>
  </xdr:twoCellAnchor>
  <xdr:twoCellAnchor>
    <xdr:from>
      <xdr:col>3</xdr:col>
      <xdr:colOff>3514090</xdr:colOff>
      <xdr:row>0</xdr:row>
      <xdr:rowOff>0</xdr:rowOff>
    </xdr:from>
    <xdr:to>
      <xdr:col>3</xdr:col>
      <xdr:colOff>3928090</xdr:colOff>
      <xdr:row>1</xdr:row>
      <xdr:rowOff>108075</xdr:rowOff>
    </xdr:to>
    <xdr:sp macro="" textlink="">
      <xdr:nvSpPr>
        <xdr:cNvPr id="20" name="Rounded Rectangle 19" descr="Button containing hyperlink to Action 8.3">
          <a:hlinkClick xmlns:r="http://schemas.openxmlformats.org/officeDocument/2006/relationships" r:id="rId5"/>
          <a:extLst>
            <a:ext uri="{FF2B5EF4-FFF2-40B4-BE49-F238E27FC236}">
              <a16:creationId xmlns:a16="http://schemas.microsoft.com/office/drawing/2014/main" id="{00000000-0008-0000-1700-000014000000}"/>
            </a:ext>
          </a:extLst>
        </xdr:cNvPr>
        <xdr:cNvSpPr/>
      </xdr:nvSpPr>
      <xdr:spPr>
        <a:xfrm>
          <a:off x="939101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7.03</a:t>
          </a:r>
        </a:p>
      </xdr:txBody>
    </xdr:sp>
    <xdr:clientData/>
  </xdr:twoCellAnchor>
  <xdr:twoCellAnchor>
    <xdr:from>
      <xdr:col>3</xdr:col>
      <xdr:colOff>3966210</xdr:colOff>
      <xdr:row>0</xdr:row>
      <xdr:rowOff>0</xdr:rowOff>
    </xdr:from>
    <xdr:to>
      <xdr:col>3</xdr:col>
      <xdr:colOff>4380210</xdr:colOff>
      <xdr:row>1</xdr:row>
      <xdr:rowOff>108075</xdr:rowOff>
    </xdr:to>
    <xdr:sp macro="" textlink="">
      <xdr:nvSpPr>
        <xdr:cNvPr id="21" name="Rounded Rectangle 20" descr="Button containing hyperlink to Action 8.4">
          <a:hlinkClick xmlns:r="http://schemas.openxmlformats.org/officeDocument/2006/relationships" r:id="rId6"/>
          <a:extLst>
            <a:ext uri="{FF2B5EF4-FFF2-40B4-BE49-F238E27FC236}">
              <a16:creationId xmlns:a16="http://schemas.microsoft.com/office/drawing/2014/main" id="{00000000-0008-0000-1700-000015000000}"/>
            </a:ext>
          </a:extLst>
        </xdr:cNvPr>
        <xdr:cNvSpPr/>
      </xdr:nvSpPr>
      <xdr:spPr>
        <a:xfrm>
          <a:off x="984313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7.04</a:t>
          </a:r>
        </a:p>
      </xdr:txBody>
    </xdr:sp>
    <xdr:clientData/>
  </xdr:twoCellAnchor>
  <xdr:twoCellAnchor>
    <xdr:from>
      <xdr:col>3</xdr:col>
      <xdr:colOff>4418330</xdr:colOff>
      <xdr:row>0</xdr:row>
      <xdr:rowOff>0</xdr:rowOff>
    </xdr:from>
    <xdr:to>
      <xdr:col>3</xdr:col>
      <xdr:colOff>4832330</xdr:colOff>
      <xdr:row>1</xdr:row>
      <xdr:rowOff>108075</xdr:rowOff>
    </xdr:to>
    <xdr:sp macro="" textlink="">
      <xdr:nvSpPr>
        <xdr:cNvPr id="24" name="Rounded Rectangle 23" descr="Button containing hyperlink to Action 8.5">
          <a:hlinkClick xmlns:r="http://schemas.openxmlformats.org/officeDocument/2006/relationships" r:id="rId7"/>
          <a:extLst>
            <a:ext uri="{FF2B5EF4-FFF2-40B4-BE49-F238E27FC236}">
              <a16:creationId xmlns:a16="http://schemas.microsoft.com/office/drawing/2014/main" id="{00000000-0008-0000-1700-000018000000}"/>
            </a:ext>
          </a:extLst>
        </xdr:cNvPr>
        <xdr:cNvSpPr/>
      </xdr:nvSpPr>
      <xdr:spPr>
        <a:xfrm>
          <a:off x="1029525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7.05</a:t>
          </a:r>
        </a:p>
      </xdr:txBody>
    </xdr:sp>
    <xdr:clientData/>
  </xdr:twoCellAnchor>
  <xdr:twoCellAnchor>
    <xdr:from>
      <xdr:col>3</xdr:col>
      <xdr:colOff>2609850</xdr:colOff>
      <xdr:row>1</xdr:row>
      <xdr:rowOff>165225</xdr:rowOff>
    </xdr:from>
    <xdr:to>
      <xdr:col>3</xdr:col>
      <xdr:colOff>3023850</xdr:colOff>
      <xdr:row>1</xdr:row>
      <xdr:rowOff>435225</xdr:rowOff>
    </xdr:to>
    <xdr:sp macro="" textlink="">
      <xdr:nvSpPr>
        <xdr:cNvPr id="25" name="Rounded Rectangle 24" descr="Button containing hyperlink to Action 8.8">
          <a:hlinkClick xmlns:r="http://schemas.openxmlformats.org/officeDocument/2006/relationships" r:id="rId8"/>
          <a:extLst>
            <a:ext uri="{FF2B5EF4-FFF2-40B4-BE49-F238E27FC236}">
              <a16:creationId xmlns:a16="http://schemas.microsoft.com/office/drawing/2014/main" id="{00000000-0008-0000-1700-000019000000}"/>
            </a:ext>
          </a:extLst>
        </xdr:cNvPr>
        <xdr:cNvSpPr/>
      </xdr:nvSpPr>
      <xdr:spPr>
        <a:xfrm>
          <a:off x="848677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7.06</a:t>
          </a:r>
        </a:p>
      </xdr:txBody>
    </xdr:sp>
    <xdr:clientData/>
  </xdr:twoCellAnchor>
  <xdr:twoCellAnchor>
    <xdr:from>
      <xdr:col>3</xdr:col>
      <xdr:colOff>3061970</xdr:colOff>
      <xdr:row>1</xdr:row>
      <xdr:rowOff>165225</xdr:rowOff>
    </xdr:from>
    <xdr:to>
      <xdr:col>3</xdr:col>
      <xdr:colOff>3475970</xdr:colOff>
      <xdr:row>1</xdr:row>
      <xdr:rowOff>435225</xdr:rowOff>
    </xdr:to>
    <xdr:sp macro="" textlink="">
      <xdr:nvSpPr>
        <xdr:cNvPr id="26" name="Rounded Rectangle 25" descr="Button containing hyperlink to Action 8.9">
          <a:hlinkClick xmlns:r="http://schemas.openxmlformats.org/officeDocument/2006/relationships" r:id="rId9"/>
          <a:extLst>
            <a:ext uri="{FF2B5EF4-FFF2-40B4-BE49-F238E27FC236}">
              <a16:creationId xmlns:a16="http://schemas.microsoft.com/office/drawing/2014/main" id="{00000000-0008-0000-1700-00001A000000}"/>
            </a:ext>
          </a:extLst>
        </xdr:cNvPr>
        <xdr:cNvSpPr/>
      </xdr:nvSpPr>
      <xdr:spPr>
        <a:xfrm>
          <a:off x="893889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7.07</a:t>
          </a:r>
        </a:p>
      </xdr:txBody>
    </xdr:sp>
    <xdr:clientData/>
  </xdr:twoCellAnchor>
  <xdr:twoCellAnchor>
    <xdr:from>
      <xdr:col>3</xdr:col>
      <xdr:colOff>3514090</xdr:colOff>
      <xdr:row>1</xdr:row>
      <xdr:rowOff>165225</xdr:rowOff>
    </xdr:from>
    <xdr:to>
      <xdr:col>3</xdr:col>
      <xdr:colOff>3928090</xdr:colOff>
      <xdr:row>1</xdr:row>
      <xdr:rowOff>435225</xdr:rowOff>
    </xdr:to>
    <xdr:sp macro="" textlink="">
      <xdr:nvSpPr>
        <xdr:cNvPr id="27" name="Rounded Rectangle 26" descr="Button containing hyperlink to Action 8.10">
          <a:hlinkClick xmlns:r="http://schemas.openxmlformats.org/officeDocument/2006/relationships" r:id="rId10"/>
          <a:extLst>
            <a:ext uri="{FF2B5EF4-FFF2-40B4-BE49-F238E27FC236}">
              <a16:creationId xmlns:a16="http://schemas.microsoft.com/office/drawing/2014/main" id="{00000000-0008-0000-1700-00001B000000}"/>
            </a:ext>
          </a:extLst>
        </xdr:cNvPr>
        <xdr:cNvSpPr/>
      </xdr:nvSpPr>
      <xdr:spPr>
        <a:xfrm>
          <a:off x="939101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7.08</a:t>
          </a:r>
        </a:p>
      </xdr:txBody>
    </xdr:sp>
    <xdr:clientData/>
  </xdr:twoCellAnchor>
  <xdr:twoCellAnchor>
    <xdr:from>
      <xdr:col>3</xdr:col>
      <xdr:colOff>3966210</xdr:colOff>
      <xdr:row>1</xdr:row>
      <xdr:rowOff>165225</xdr:rowOff>
    </xdr:from>
    <xdr:to>
      <xdr:col>3</xdr:col>
      <xdr:colOff>4380210</xdr:colOff>
      <xdr:row>1</xdr:row>
      <xdr:rowOff>435225</xdr:rowOff>
    </xdr:to>
    <xdr:sp macro="" textlink="">
      <xdr:nvSpPr>
        <xdr:cNvPr id="28" name="Rounded Rectangle 27" descr="Button containing hyperlink to Action 8.11">
          <a:hlinkClick xmlns:r="http://schemas.openxmlformats.org/officeDocument/2006/relationships" r:id="rId11"/>
          <a:extLst>
            <a:ext uri="{FF2B5EF4-FFF2-40B4-BE49-F238E27FC236}">
              <a16:creationId xmlns:a16="http://schemas.microsoft.com/office/drawing/2014/main" id="{00000000-0008-0000-1700-00001C000000}"/>
            </a:ext>
          </a:extLst>
        </xdr:cNvPr>
        <xdr:cNvSpPr/>
      </xdr:nvSpPr>
      <xdr:spPr>
        <a:xfrm>
          <a:off x="984313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7.09</a:t>
          </a:r>
        </a:p>
      </xdr:txBody>
    </xdr:sp>
    <xdr:clientData/>
  </xdr:twoCellAnchor>
  <xdr:twoCellAnchor>
    <xdr:from>
      <xdr:col>3</xdr:col>
      <xdr:colOff>4418330</xdr:colOff>
      <xdr:row>1</xdr:row>
      <xdr:rowOff>165225</xdr:rowOff>
    </xdr:from>
    <xdr:to>
      <xdr:col>3</xdr:col>
      <xdr:colOff>4832330</xdr:colOff>
      <xdr:row>1</xdr:row>
      <xdr:rowOff>435225</xdr:rowOff>
    </xdr:to>
    <xdr:sp macro="" textlink="">
      <xdr:nvSpPr>
        <xdr:cNvPr id="30" name="Rounded Rectangle 29" descr="Button containing hyperlink to Action 8.12">
          <a:hlinkClick xmlns:r="http://schemas.openxmlformats.org/officeDocument/2006/relationships" r:id="rId12"/>
          <a:extLst>
            <a:ext uri="{FF2B5EF4-FFF2-40B4-BE49-F238E27FC236}">
              <a16:creationId xmlns:a16="http://schemas.microsoft.com/office/drawing/2014/main" id="{00000000-0008-0000-1700-00001E000000}"/>
            </a:ext>
          </a:extLst>
        </xdr:cNvPr>
        <xdr:cNvSpPr/>
      </xdr:nvSpPr>
      <xdr:spPr>
        <a:xfrm>
          <a:off x="1029525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7.10</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1000125</xdr:colOff>
      <xdr:row>0</xdr:row>
      <xdr:rowOff>0</xdr:rowOff>
    </xdr:from>
    <xdr:to>
      <xdr:col>15</xdr:col>
      <xdr:colOff>1468125</xdr:colOff>
      <xdr:row>1</xdr:row>
      <xdr:rowOff>108075</xdr:rowOff>
    </xdr:to>
    <xdr:sp macro="" textlink="">
      <xdr:nvSpPr>
        <xdr:cNvPr id="3" name="Rounded Rectangle 2" descr="Button containing hyperlink to the Clinical Governance Standard summary table">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6581775" y="0"/>
          <a:ext cx="468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CG</a:t>
          </a:r>
        </a:p>
      </xdr:txBody>
    </xdr:sp>
    <xdr:clientData/>
  </xdr:twoCellAnchor>
  <xdr:twoCellAnchor>
    <xdr:from>
      <xdr:col>15</xdr:col>
      <xdr:colOff>1515836</xdr:colOff>
      <xdr:row>0</xdr:row>
      <xdr:rowOff>0</xdr:rowOff>
    </xdr:from>
    <xdr:to>
      <xdr:col>15</xdr:col>
      <xdr:colOff>1983836</xdr:colOff>
      <xdr:row>1</xdr:row>
      <xdr:rowOff>108075</xdr:rowOff>
    </xdr:to>
    <xdr:sp macro="" textlink="">
      <xdr:nvSpPr>
        <xdr:cNvPr id="4" name="Rounded Rectangle 3" descr="Button containing hyperlink to the Partnering with Consumers Standard summary table">
          <a:hlinkClick xmlns:r="http://schemas.openxmlformats.org/officeDocument/2006/relationships" r:id="rId2"/>
          <a:extLst>
            <a:ext uri="{FF2B5EF4-FFF2-40B4-BE49-F238E27FC236}">
              <a16:creationId xmlns:a16="http://schemas.microsoft.com/office/drawing/2014/main" id="{00000000-0008-0000-1A00-000004000000}"/>
            </a:ext>
          </a:extLst>
        </xdr:cNvPr>
        <xdr:cNvSpPr/>
      </xdr:nvSpPr>
      <xdr:spPr>
        <a:xfrm>
          <a:off x="7097486" y="0"/>
          <a:ext cx="468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PC</a:t>
          </a:r>
        </a:p>
      </xdr:txBody>
    </xdr:sp>
    <xdr:clientData/>
  </xdr:twoCellAnchor>
  <xdr:twoCellAnchor>
    <xdr:from>
      <xdr:col>15</xdr:col>
      <xdr:colOff>2031547</xdr:colOff>
      <xdr:row>0</xdr:row>
      <xdr:rowOff>0</xdr:rowOff>
    </xdr:from>
    <xdr:to>
      <xdr:col>15</xdr:col>
      <xdr:colOff>2499547</xdr:colOff>
      <xdr:row>1</xdr:row>
      <xdr:rowOff>108075</xdr:rowOff>
    </xdr:to>
    <xdr:sp macro="" textlink="">
      <xdr:nvSpPr>
        <xdr:cNvPr id="5" name="Rounded Rectangle 4" descr="Button containing hyperlink to the Preventing and Controlling Healthcare-Associated Infection Standard summary table">
          <a:hlinkClick xmlns:r="http://schemas.openxmlformats.org/officeDocument/2006/relationships" r:id="rId3"/>
          <a:extLst>
            <a:ext uri="{FF2B5EF4-FFF2-40B4-BE49-F238E27FC236}">
              <a16:creationId xmlns:a16="http://schemas.microsoft.com/office/drawing/2014/main" id="{00000000-0008-0000-1A00-000005000000}"/>
            </a:ext>
          </a:extLst>
        </xdr:cNvPr>
        <xdr:cNvSpPr/>
      </xdr:nvSpPr>
      <xdr:spPr>
        <a:xfrm>
          <a:off x="7613197" y="0"/>
          <a:ext cx="468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PCI</a:t>
          </a:r>
        </a:p>
      </xdr:txBody>
    </xdr:sp>
    <xdr:clientData/>
  </xdr:twoCellAnchor>
  <xdr:twoCellAnchor>
    <xdr:from>
      <xdr:col>15</xdr:col>
      <xdr:colOff>2547258</xdr:colOff>
      <xdr:row>0</xdr:row>
      <xdr:rowOff>0</xdr:rowOff>
    </xdr:from>
    <xdr:to>
      <xdr:col>15</xdr:col>
      <xdr:colOff>3015258</xdr:colOff>
      <xdr:row>1</xdr:row>
      <xdr:rowOff>108075</xdr:rowOff>
    </xdr:to>
    <xdr:sp macro="" textlink="">
      <xdr:nvSpPr>
        <xdr:cNvPr id="6" name="Rounded Rectangle 5" descr="Button containing hyperlink to the Medication Safety Standard summary table">
          <a:hlinkClick xmlns:r="http://schemas.openxmlformats.org/officeDocument/2006/relationships" r:id="rId4"/>
          <a:extLst>
            <a:ext uri="{FF2B5EF4-FFF2-40B4-BE49-F238E27FC236}">
              <a16:creationId xmlns:a16="http://schemas.microsoft.com/office/drawing/2014/main" id="{00000000-0008-0000-1A00-000006000000}"/>
            </a:ext>
          </a:extLst>
        </xdr:cNvPr>
        <xdr:cNvSpPr/>
      </xdr:nvSpPr>
      <xdr:spPr>
        <a:xfrm>
          <a:off x="8128908" y="0"/>
          <a:ext cx="468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MS</a:t>
          </a:r>
        </a:p>
      </xdr:txBody>
    </xdr:sp>
    <xdr:clientData/>
  </xdr:twoCellAnchor>
  <xdr:twoCellAnchor>
    <xdr:from>
      <xdr:col>15</xdr:col>
      <xdr:colOff>3062969</xdr:colOff>
      <xdr:row>0</xdr:row>
      <xdr:rowOff>0</xdr:rowOff>
    </xdr:from>
    <xdr:to>
      <xdr:col>15</xdr:col>
      <xdr:colOff>3530969</xdr:colOff>
      <xdr:row>1</xdr:row>
      <xdr:rowOff>108075</xdr:rowOff>
    </xdr:to>
    <xdr:sp macro="" textlink="">
      <xdr:nvSpPr>
        <xdr:cNvPr id="7" name="Rounded Rectangle 6" descr="Button containing hyperlink to the Comprehensive Care Standard summary table">
          <a:hlinkClick xmlns:r="http://schemas.openxmlformats.org/officeDocument/2006/relationships" r:id="rId5"/>
          <a:extLst>
            <a:ext uri="{FF2B5EF4-FFF2-40B4-BE49-F238E27FC236}">
              <a16:creationId xmlns:a16="http://schemas.microsoft.com/office/drawing/2014/main" id="{00000000-0008-0000-1A00-000007000000}"/>
            </a:ext>
          </a:extLst>
        </xdr:cNvPr>
        <xdr:cNvSpPr/>
      </xdr:nvSpPr>
      <xdr:spPr>
        <a:xfrm>
          <a:off x="8644619" y="0"/>
          <a:ext cx="468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CC</a:t>
          </a:r>
        </a:p>
      </xdr:txBody>
    </xdr:sp>
    <xdr:clientData/>
  </xdr:twoCellAnchor>
  <xdr:twoCellAnchor>
    <xdr:from>
      <xdr:col>15</xdr:col>
      <xdr:colOff>3578680</xdr:colOff>
      <xdr:row>0</xdr:row>
      <xdr:rowOff>0</xdr:rowOff>
    </xdr:from>
    <xdr:to>
      <xdr:col>16</xdr:col>
      <xdr:colOff>141430</xdr:colOff>
      <xdr:row>1</xdr:row>
      <xdr:rowOff>108075</xdr:rowOff>
    </xdr:to>
    <xdr:sp macro="" textlink="">
      <xdr:nvSpPr>
        <xdr:cNvPr id="8" name="Rounded Rectangle 7" descr="Button containing hyperlink to the Communicating for Safety Standard summary table">
          <a:hlinkClick xmlns:r="http://schemas.openxmlformats.org/officeDocument/2006/relationships" r:id="rId6"/>
          <a:extLst>
            <a:ext uri="{FF2B5EF4-FFF2-40B4-BE49-F238E27FC236}">
              <a16:creationId xmlns:a16="http://schemas.microsoft.com/office/drawing/2014/main" id="{00000000-0008-0000-1A00-000008000000}"/>
            </a:ext>
          </a:extLst>
        </xdr:cNvPr>
        <xdr:cNvSpPr/>
      </xdr:nvSpPr>
      <xdr:spPr>
        <a:xfrm>
          <a:off x="916033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CS</a:t>
          </a:r>
        </a:p>
      </xdr:txBody>
    </xdr:sp>
    <xdr:clientData/>
  </xdr:twoCellAnchor>
  <xdr:twoCellAnchor>
    <xdr:from>
      <xdr:col>16</xdr:col>
      <xdr:colOff>190500</xdr:colOff>
      <xdr:row>0</xdr:row>
      <xdr:rowOff>0</xdr:rowOff>
    </xdr:from>
    <xdr:to>
      <xdr:col>17</xdr:col>
      <xdr:colOff>17150</xdr:colOff>
      <xdr:row>1</xdr:row>
      <xdr:rowOff>104900</xdr:rowOff>
    </xdr:to>
    <xdr:sp macro="" textlink="">
      <xdr:nvSpPr>
        <xdr:cNvPr id="10" name="Rounded Rectangle 9" descr="Button containing hyperlink to the Recognising and Responding to Acute Deterioration Standard summary table">
          <a:hlinkClick xmlns:r="http://schemas.openxmlformats.org/officeDocument/2006/relationships" r:id="rId7"/>
          <a:extLst>
            <a:ext uri="{FF2B5EF4-FFF2-40B4-BE49-F238E27FC236}">
              <a16:creationId xmlns:a16="http://schemas.microsoft.com/office/drawing/2014/main" id="{00000000-0008-0000-1A00-00000A000000}"/>
            </a:ext>
          </a:extLst>
        </xdr:cNvPr>
        <xdr:cNvSpPr/>
      </xdr:nvSpPr>
      <xdr:spPr>
        <a:xfrm>
          <a:off x="10134600" y="0"/>
          <a:ext cx="464825" cy="266825"/>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RR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mmission sty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K194"/>
  <sheetViews>
    <sheetView showGridLines="0" workbookViewId="0">
      <pane ySplit="1" topLeftCell="A2" activePane="bottomLeft" state="frozen"/>
      <selection activeCell="C9" sqref="C9"/>
      <selection pane="bottomLeft" activeCell="C14" sqref="C14"/>
    </sheetView>
  </sheetViews>
  <sheetFormatPr defaultRowHeight="12.75"/>
  <cols>
    <col min="1" max="1" width="14" bestFit="1" customWidth="1"/>
    <col min="2" max="2" width="10" customWidth="1"/>
    <col min="3" max="3" width="44.7109375" bestFit="1" customWidth="1"/>
    <col min="4" max="4" width="10" customWidth="1"/>
    <col min="5" max="5" width="12.7109375" customWidth="1"/>
    <col min="6" max="6" width="10" customWidth="1"/>
    <col min="7" max="7" width="12.7109375" customWidth="1"/>
    <col min="11" max="11" width="16.7109375" bestFit="1" customWidth="1"/>
  </cols>
  <sheetData>
    <row r="1" spans="1:11">
      <c r="A1" s="1" t="s">
        <v>138</v>
      </c>
      <c r="B1" s="1" t="s">
        <v>120</v>
      </c>
      <c r="C1" s="1" t="s">
        <v>139</v>
      </c>
      <c r="D1" s="1" t="s">
        <v>140</v>
      </c>
      <c r="E1" s="1" t="s">
        <v>141</v>
      </c>
      <c r="F1" s="1" t="s">
        <v>142</v>
      </c>
      <c r="G1" s="1" t="s">
        <v>143</v>
      </c>
      <c r="J1" s="1" t="s">
        <v>526</v>
      </c>
      <c r="K1" s="307">
        <v>32874</v>
      </c>
    </row>
    <row r="2" spans="1:11">
      <c r="A2" s="1"/>
      <c r="B2" s="1"/>
      <c r="C2" s="1" t="s">
        <v>144</v>
      </c>
      <c r="D2" s="1"/>
      <c r="E2" s="1"/>
      <c r="F2" s="1"/>
      <c r="G2" s="1"/>
      <c r="J2" t="s">
        <v>527</v>
      </c>
      <c r="K2" s="307">
        <v>73415</v>
      </c>
    </row>
    <row r="3" spans="1:11">
      <c r="A3" s="1"/>
      <c r="B3" s="1"/>
      <c r="C3" s="1" t="s">
        <v>9</v>
      </c>
      <c r="D3" s="1"/>
      <c r="E3" s="1"/>
      <c r="F3" s="1"/>
      <c r="G3" s="1"/>
    </row>
    <row r="4" spans="1:11">
      <c r="A4" s="1"/>
      <c r="B4" s="1"/>
      <c r="C4" s="1" t="s">
        <v>9</v>
      </c>
      <c r="D4" s="1"/>
      <c r="E4" s="1"/>
      <c r="F4" s="1"/>
      <c r="G4" s="1"/>
    </row>
    <row r="5" spans="1:11">
      <c r="A5" s="1" t="s">
        <v>145</v>
      </c>
      <c r="B5" s="1" t="s">
        <v>146</v>
      </c>
      <c r="C5" s="1">
        <f t="shared" ref="C5:C6" ca="1" si="0">INDIRECT("'"&amp;A5&amp;"'!"&amp;B5)</f>
        <v>1.01</v>
      </c>
      <c r="D5" s="1" t="s">
        <v>147</v>
      </c>
      <c r="E5" s="1">
        <f t="shared" ref="E5:E6" ca="1" si="1">INDIRECT("'"&amp;A5&amp;"'!"&amp;D5)</f>
        <v>0</v>
      </c>
      <c r="F5" s="1" t="s">
        <v>148</v>
      </c>
      <c r="G5" s="3" t="str">
        <f t="shared" ref="G5:G6" ca="1" si="2">INDIRECT("'"&amp;A5&amp;"'!"&amp;F5)</f>
        <v/>
      </c>
    </row>
    <row r="6" spans="1:11">
      <c r="A6" s="1" t="s">
        <v>145</v>
      </c>
      <c r="B6" s="1" t="s">
        <v>149</v>
      </c>
      <c r="C6" s="1">
        <f t="shared" ca="1" si="0"/>
        <v>1.02</v>
      </c>
      <c r="D6" s="1" t="s">
        <v>150</v>
      </c>
      <c r="E6" s="1" t="str">
        <f t="shared" ca="1" si="1"/>
        <v>Not applicable</v>
      </c>
      <c r="F6" s="1" t="s">
        <v>151</v>
      </c>
      <c r="G6" s="3" t="str">
        <f t="shared" ca="1" si="2"/>
        <v>n/a</v>
      </c>
    </row>
    <row r="7" spans="1:11">
      <c r="A7" s="1" t="s">
        <v>145</v>
      </c>
      <c r="B7" s="1" t="s">
        <v>152</v>
      </c>
      <c r="C7" s="1">
        <f t="shared" ref="C7:C9" ca="1" si="3">INDIRECT("'"&amp;A7&amp;"'!"&amp;B7)</f>
        <v>1.03</v>
      </c>
      <c r="D7" s="1" t="s">
        <v>153</v>
      </c>
      <c r="E7" s="1">
        <f t="shared" ref="E7:E9" ca="1" si="4">INDIRECT("'"&amp;A7&amp;"'!"&amp;D7)</f>
        <v>0</v>
      </c>
      <c r="F7" s="1" t="s">
        <v>154</v>
      </c>
      <c r="G7" s="3" t="str">
        <f t="shared" ref="G7:G9" ca="1" si="5">INDIRECT("'"&amp;A7&amp;"'!"&amp;F7)</f>
        <v/>
      </c>
    </row>
    <row r="8" spans="1:11">
      <c r="A8" s="1" t="s">
        <v>145</v>
      </c>
      <c r="B8" s="1" t="s">
        <v>155</v>
      </c>
      <c r="C8" s="1">
        <f t="shared" ca="1" si="3"/>
        <v>1.04</v>
      </c>
      <c r="D8" s="1" t="s">
        <v>156</v>
      </c>
      <c r="E8" s="1" t="str">
        <f t="shared" ca="1" si="4"/>
        <v>Not applicable</v>
      </c>
      <c r="F8" s="1" t="s">
        <v>157</v>
      </c>
      <c r="G8" s="3" t="str">
        <f t="shared" ca="1" si="5"/>
        <v>n/a</v>
      </c>
    </row>
    <row r="9" spans="1:11">
      <c r="A9" s="1" t="s">
        <v>145</v>
      </c>
      <c r="B9" s="1" t="s">
        <v>158</v>
      </c>
      <c r="C9" s="1">
        <f t="shared" ca="1" si="3"/>
        <v>1.05</v>
      </c>
      <c r="D9" s="1" t="s">
        <v>159</v>
      </c>
      <c r="E9" s="1">
        <f t="shared" ca="1" si="4"/>
        <v>0</v>
      </c>
      <c r="F9" s="1" t="s">
        <v>160</v>
      </c>
      <c r="G9" s="3" t="str">
        <f t="shared" ca="1" si="5"/>
        <v/>
      </c>
    </row>
    <row r="10" spans="1:11">
      <c r="A10" s="1"/>
      <c r="B10" s="1"/>
      <c r="C10" s="1" t="s">
        <v>11</v>
      </c>
      <c r="D10" s="1"/>
      <c r="E10" s="1"/>
      <c r="F10" s="1"/>
      <c r="G10" s="1"/>
    </row>
    <row r="11" spans="1:11">
      <c r="A11" s="1"/>
      <c r="B11" s="1"/>
      <c r="C11" s="1" t="s">
        <v>828</v>
      </c>
      <c r="D11" s="1"/>
      <c r="E11" s="1"/>
      <c r="F11" s="1"/>
      <c r="G11" s="1"/>
    </row>
    <row r="12" spans="1:11">
      <c r="A12" s="1" t="s">
        <v>145</v>
      </c>
      <c r="B12" s="1" t="s">
        <v>161</v>
      </c>
      <c r="C12" s="1">
        <f ca="1">INDIRECT("'"&amp;A12&amp;"'!"&amp;B12)</f>
        <v>1.06</v>
      </c>
      <c r="D12" s="1" t="s">
        <v>162</v>
      </c>
      <c r="E12" s="1">
        <f ca="1">INDIRECT("'"&amp;A12&amp;"'!"&amp;D12)</f>
        <v>0</v>
      </c>
      <c r="F12" s="1" t="s">
        <v>163</v>
      </c>
      <c r="G12" s="3" t="str">
        <f ca="1">INDIRECT("'"&amp;A12&amp;"'!"&amp;F12)</f>
        <v/>
      </c>
    </row>
    <row r="13" spans="1:11">
      <c r="A13" s="1"/>
      <c r="B13" s="1"/>
      <c r="C13" s="1" t="s">
        <v>13</v>
      </c>
      <c r="D13" s="1"/>
      <c r="E13" s="1"/>
      <c r="F13" s="1"/>
      <c r="G13" s="1"/>
    </row>
    <row r="14" spans="1:11">
      <c r="A14" s="1" t="s">
        <v>145</v>
      </c>
      <c r="B14" s="1" t="s">
        <v>164</v>
      </c>
      <c r="C14" s="1">
        <f ca="1">INDIRECT("'"&amp;A14&amp;"'!"&amp;B14)</f>
        <v>1.07</v>
      </c>
      <c r="D14" s="1" t="s">
        <v>165</v>
      </c>
      <c r="E14" s="1" t="str">
        <f ca="1">INDIRECT("'"&amp;A14&amp;"'!"&amp;D14)</f>
        <v>Not applicable</v>
      </c>
      <c r="F14" s="1" t="s">
        <v>166</v>
      </c>
      <c r="G14" s="3" t="str">
        <f ca="1">INDIRECT("'"&amp;A14&amp;"'!"&amp;F14)</f>
        <v>n/a</v>
      </c>
    </row>
    <row r="15" spans="1:11">
      <c r="A15" s="1" t="s">
        <v>145</v>
      </c>
      <c r="B15" s="1" t="s">
        <v>167</v>
      </c>
      <c r="C15" s="1">
        <f t="shared" ref="C15:C17" ca="1" si="6">INDIRECT("'"&amp;A15&amp;"'!"&amp;B15)</f>
        <v>1.08</v>
      </c>
      <c r="D15" s="1" t="s">
        <v>168</v>
      </c>
      <c r="E15" s="1">
        <f t="shared" ref="E15:E17" ca="1" si="7">INDIRECT("'"&amp;A15&amp;"'!"&amp;D15)</f>
        <v>0</v>
      </c>
      <c r="F15" s="1" t="s">
        <v>169</v>
      </c>
      <c r="G15" s="3" t="str">
        <f t="shared" ref="G15:G17" ca="1" si="8">INDIRECT("'"&amp;A15&amp;"'!"&amp;F15)</f>
        <v/>
      </c>
    </row>
    <row r="16" spans="1:11">
      <c r="A16" s="1"/>
      <c r="B16" s="1"/>
      <c r="C16" s="1" t="s">
        <v>14</v>
      </c>
      <c r="D16" s="1"/>
      <c r="E16" s="1"/>
      <c r="F16" s="1"/>
      <c r="G16" s="3"/>
    </row>
    <row r="17" spans="1:7">
      <c r="A17" s="1" t="s">
        <v>145</v>
      </c>
      <c r="B17" s="1" t="s">
        <v>170</v>
      </c>
      <c r="C17" s="1">
        <f t="shared" ca="1" si="6"/>
        <v>1.0900000000000001</v>
      </c>
      <c r="D17" s="1" t="s">
        <v>171</v>
      </c>
      <c r="E17" s="1">
        <f t="shared" ca="1" si="7"/>
        <v>0</v>
      </c>
      <c r="F17" s="1" t="s">
        <v>172</v>
      </c>
      <c r="G17" s="3" t="str">
        <f t="shared" ca="1" si="8"/>
        <v/>
      </c>
    </row>
    <row r="18" spans="1:7">
      <c r="A18" s="1"/>
      <c r="B18" s="1"/>
      <c r="C18" s="1" t="s">
        <v>16</v>
      </c>
      <c r="D18" s="1"/>
      <c r="E18" s="1"/>
      <c r="F18" s="1"/>
      <c r="G18" s="1"/>
    </row>
    <row r="19" spans="1:7">
      <c r="A19" s="1" t="s">
        <v>145</v>
      </c>
      <c r="B19" s="1" t="s">
        <v>173</v>
      </c>
      <c r="C19" s="45">
        <f ca="1">INDIRECT("'"&amp;A19&amp;"'!"&amp;B19)</f>
        <v>1.1000000000000001</v>
      </c>
      <c r="D19" s="1" t="s">
        <v>174</v>
      </c>
      <c r="E19" s="1">
        <f ca="1">INDIRECT("'"&amp;A19&amp;"'!"&amp;D19)</f>
        <v>0</v>
      </c>
      <c r="F19" s="1" t="s">
        <v>175</v>
      </c>
      <c r="G19" s="3" t="str">
        <f ca="1">INDIRECT("'"&amp;A19&amp;"'!"&amp;F19)</f>
        <v/>
      </c>
    </row>
    <row r="20" spans="1:7">
      <c r="A20" s="1" t="s">
        <v>145</v>
      </c>
      <c r="B20" s="1" t="s">
        <v>176</v>
      </c>
      <c r="C20" s="1">
        <f t="shared" ref="C20:C22" ca="1" si="9">INDIRECT("'"&amp;A20&amp;"'!"&amp;B20)</f>
        <v>1.1100000000000001</v>
      </c>
      <c r="D20" s="1" t="s">
        <v>177</v>
      </c>
      <c r="E20" s="1">
        <f t="shared" ref="E20:E22" ca="1" si="10">INDIRECT("'"&amp;A20&amp;"'!"&amp;D20)</f>
        <v>0</v>
      </c>
      <c r="F20" s="1" t="s">
        <v>178</v>
      </c>
      <c r="G20" s="3" t="str">
        <f t="shared" ref="G20:G22" ca="1" si="11">INDIRECT("'"&amp;A20&amp;"'!"&amp;F20)</f>
        <v/>
      </c>
    </row>
    <row r="21" spans="1:7">
      <c r="A21" s="1"/>
      <c r="B21" s="1"/>
      <c r="C21" s="1" t="s">
        <v>19</v>
      </c>
      <c r="D21" s="1"/>
      <c r="E21" s="1"/>
      <c r="F21" s="1"/>
      <c r="G21" s="3"/>
    </row>
    <row r="22" spans="1:7">
      <c r="A22" s="1" t="s">
        <v>145</v>
      </c>
      <c r="B22" s="1" t="s">
        <v>179</v>
      </c>
      <c r="C22" s="1">
        <f t="shared" ca="1" si="9"/>
        <v>1.1200000000000001</v>
      </c>
      <c r="D22" s="1" t="s">
        <v>180</v>
      </c>
      <c r="E22" s="1">
        <f t="shared" ca="1" si="10"/>
        <v>0</v>
      </c>
      <c r="F22" s="1" t="s">
        <v>181</v>
      </c>
      <c r="G22" s="3" t="str">
        <f t="shared" ca="1" si="11"/>
        <v/>
      </c>
    </row>
    <row r="23" spans="1:7">
      <c r="A23" s="1" t="s">
        <v>145</v>
      </c>
      <c r="B23" s="1" t="s">
        <v>182</v>
      </c>
      <c r="C23" s="1">
        <f t="shared" ref="C23:C25" ca="1" si="12">INDIRECT("'"&amp;A23&amp;"'!"&amp;B23)</f>
        <v>1.1299999999999999</v>
      </c>
      <c r="D23" s="1" t="s">
        <v>183</v>
      </c>
      <c r="E23" s="1">
        <f t="shared" ref="E23:E25" ca="1" si="13">INDIRECT("'"&amp;A23&amp;"'!"&amp;D23)</f>
        <v>0</v>
      </c>
      <c r="F23" s="1" t="s">
        <v>184</v>
      </c>
      <c r="G23" s="3" t="str">
        <f t="shared" ref="G23:G25" ca="1" si="14">INDIRECT("'"&amp;A23&amp;"'!"&amp;F23)</f>
        <v/>
      </c>
    </row>
    <row r="24" spans="1:7">
      <c r="A24" s="1"/>
      <c r="B24" s="1"/>
      <c r="C24" s="1" t="s">
        <v>23</v>
      </c>
      <c r="D24" s="1"/>
      <c r="E24" s="1"/>
      <c r="F24" s="1"/>
      <c r="G24" s="3"/>
    </row>
    <row r="25" spans="1:7">
      <c r="A25" s="1" t="s">
        <v>145</v>
      </c>
      <c r="B25" s="1" t="s">
        <v>185</v>
      </c>
      <c r="C25" s="1">
        <f t="shared" ca="1" si="12"/>
        <v>1.1399999999999999</v>
      </c>
      <c r="D25" s="1" t="s">
        <v>186</v>
      </c>
      <c r="E25" s="1">
        <f t="shared" ca="1" si="13"/>
        <v>0</v>
      </c>
      <c r="F25" s="1" t="s">
        <v>187</v>
      </c>
      <c r="G25" s="3" t="str">
        <f t="shared" ca="1" si="14"/>
        <v/>
      </c>
    </row>
    <row r="26" spans="1:7">
      <c r="A26" s="1" t="s">
        <v>145</v>
      </c>
      <c r="B26" s="1" t="s">
        <v>188</v>
      </c>
      <c r="C26" s="1">
        <f ca="1">INDIRECT("'"&amp;A26&amp;"'!"&amp;B26)</f>
        <v>1.1499999999999999</v>
      </c>
      <c r="D26" s="1" t="s">
        <v>189</v>
      </c>
      <c r="E26" s="1">
        <f ca="1">INDIRECT("'"&amp;A26&amp;"'!"&amp;D26)</f>
        <v>0</v>
      </c>
      <c r="F26" s="1" t="s">
        <v>190</v>
      </c>
      <c r="G26" s="3" t="str">
        <f ca="1">INDIRECT("'"&amp;A26&amp;"'!"&amp;F26)</f>
        <v/>
      </c>
    </row>
    <row r="27" spans="1:7">
      <c r="A27" s="1" t="s">
        <v>145</v>
      </c>
      <c r="B27" s="1" t="s">
        <v>191</v>
      </c>
      <c r="C27" s="1">
        <f t="shared" ref="C27:C31" ca="1" si="15">INDIRECT("'"&amp;A27&amp;"'!"&amp;B27)</f>
        <v>1.1599999999999999</v>
      </c>
      <c r="D27" s="1" t="s">
        <v>192</v>
      </c>
      <c r="E27" s="1">
        <f t="shared" ref="E27:E31" ca="1" si="16">INDIRECT("'"&amp;A27&amp;"'!"&amp;D27)</f>
        <v>0</v>
      </c>
      <c r="F27" s="1" t="s">
        <v>193</v>
      </c>
      <c r="G27" s="3" t="str">
        <f t="shared" ref="G27:G31" ca="1" si="17">INDIRECT("'"&amp;A27&amp;"'!"&amp;F27)</f>
        <v/>
      </c>
    </row>
    <row r="28" spans="1:7">
      <c r="A28" s="1" t="s">
        <v>145</v>
      </c>
      <c r="B28" s="1" t="s">
        <v>194</v>
      </c>
      <c r="C28" s="1">
        <f t="shared" ca="1" si="15"/>
        <v>1.17</v>
      </c>
      <c r="D28" s="1" t="s">
        <v>195</v>
      </c>
      <c r="E28" s="1" t="str">
        <f t="shared" ca="1" si="16"/>
        <v>Not applicable</v>
      </c>
      <c r="F28" s="1" t="s">
        <v>196</v>
      </c>
      <c r="G28" s="3" t="str">
        <f t="shared" ca="1" si="17"/>
        <v>n/a</v>
      </c>
    </row>
    <row r="29" spans="1:7">
      <c r="A29" s="1"/>
      <c r="B29" s="1"/>
      <c r="C29" s="1" t="s">
        <v>27</v>
      </c>
      <c r="D29" s="1"/>
      <c r="E29" s="1"/>
      <c r="F29" s="1"/>
      <c r="G29" s="3"/>
    </row>
    <row r="30" spans="1:7">
      <c r="A30" s="1"/>
      <c r="B30" s="1"/>
      <c r="C30" s="1" t="s">
        <v>28</v>
      </c>
      <c r="D30" s="1"/>
      <c r="E30" s="1"/>
      <c r="F30" s="1"/>
      <c r="G30" s="3"/>
    </row>
    <row r="31" spans="1:7">
      <c r="A31" s="1" t="s">
        <v>145</v>
      </c>
      <c r="B31" s="1" t="s">
        <v>197</v>
      </c>
      <c r="C31" s="1">
        <f t="shared" ca="1" si="15"/>
        <v>1.18</v>
      </c>
      <c r="D31" s="1" t="s">
        <v>198</v>
      </c>
      <c r="E31" s="1" t="str">
        <f t="shared" ca="1" si="16"/>
        <v>Not applicable</v>
      </c>
      <c r="F31" s="1" t="s">
        <v>199</v>
      </c>
      <c r="G31" s="3" t="str">
        <f t="shared" ca="1" si="17"/>
        <v>n/a</v>
      </c>
    </row>
    <row r="32" spans="1:7">
      <c r="A32" s="1"/>
      <c r="B32" s="1"/>
      <c r="C32" s="1" t="s">
        <v>829</v>
      </c>
      <c r="D32" s="1"/>
      <c r="E32" s="1"/>
      <c r="F32" s="1"/>
      <c r="G32" s="1"/>
    </row>
    <row r="33" spans="1:7">
      <c r="A33" s="1" t="s">
        <v>145</v>
      </c>
      <c r="B33" s="1" t="s">
        <v>200</v>
      </c>
      <c r="C33" s="1">
        <f t="shared" ref="C33:C36" ca="1" si="18">INDIRECT("'"&amp;A33&amp;"'!"&amp;B33)</f>
        <v>1.19</v>
      </c>
      <c r="D33" s="1" t="s">
        <v>201</v>
      </c>
      <c r="E33" s="1">
        <f t="shared" ref="E33:E36" ca="1" si="19">INDIRECT("'"&amp;A33&amp;"'!"&amp;D33)</f>
        <v>0</v>
      </c>
      <c r="F33" s="1" t="s">
        <v>202</v>
      </c>
      <c r="G33" s="3" t="str">
        <f t="shared" ref="G33:G36" ca="1" si="20">INDIRECT("'"&amp;A33&amp;"'!"&amp;F33)</f>
        <v/>
      </c>
    </row>
    <row r="34" spans="1:7">
      <c r="A34" s="1"/>
      <c r="B34" s="1"/>
      <c r="C34" s="1" t="s">
        <v>33</v>
      </c>
      <c r="D34" s="1"/>
      <c r="E34" s="1"/>
      <c r="F34" s="1"/>
      <c r="G34" s="3"/>
    </row>
    <row r="35" spans="1:7">
      <c r="A35" s="1" t="s">
        <v>145</v>
      </c>
      <c r="B35" s="1" t="s">
        <v>203</v>
      </c>
      <c r="C35" s="45">
        <f t="shared" ca="1" si="18"/>
        <v>1.2</v>
      </c>
      <c r="D35" s="1" t="s">
        <v>204</v>
      </c>
      <c r="E35" s="1">
        <f t="shared" ca="1" si="19"/>
        <v>0</v>
      </c>
      <c r="F35" s="1" t="s">
        <v>205</v>
      </c>
      <c r="G35" s="3" t="str">
        <f t="shared" ca="1" si="20"/>
        <v/>
      </c>
    </row>
    <row r="36" spans="1:7">
      <c r="A36" s="1" t="s">
        <v>145</v>
      </c>
      <c r="B36" s="1" t="s">
        <v>206</v>
      </c>
      <c r="C36" s="1">
        <f t="shared" ca="1" si="18"/>
        <v>1.21</v>
      </c>
      <c r="D36" s="1" t="s">
        <v>207</v>
      </c>
      <c r="E36" s="1">
        <f t="shared" ca="1" si="19"/>
        <v>0</v>
      </c>
      <c r="F36" s="1" t="s">
        <v>208</v>
      </c>
      <c r="G36" s="3" t="str">
        <f t="shared" ca="1" si="20"/>
        <v/>
      </c>
    </row>
    <row r="37" spans="1:7">
      <c r="A37" s="1"/>
      <c r="B37" s="1"/>
      <c r="C37" s="1" t="s">
        <v>36</v>
      </c>
      <c r="D37" s="1"/>
      <c r="E37" s="1"/>
      <c r="F37" s="1"/>
      <c r="G37" s="1"/>
    </row>
    <row r="38" spans="1:7">
      <c r="A38" s="1" t="s">
        <v>145</v>
      </c>
      <c r="B38" s="1" t="s">
        <v>209</v>
      </c>
      <c r="C38" s="1">
        <f ca="1">INDIRECT("'"&amp;A38&amp;"'!"&amp;B38)</f>
        <v>1.22</v>
      </c>
      <c r="D38" s="1" t="s">
        <v>210</v>
      </c>
      <c r="E38" s="1">
        <f ca="1">INDIRECT("'"&amp;A38&amp;"'!"&amp;D38)</f>
        <v>0</v>
      </c>
      <c r="F38" s="1" t="s">
        <v>211</v>
      </c>
      <c r="G38" s="3" t="str">
        <f ca="1">INDIRECT("'"&amp;A38&amp;"'!"&amp;F38)</f>
        <v/>
      </c>
    </row>
    <row r="39" spans="1:7">
      <c r="A39" s="1"/>
      <c r="B39" s="1"/>
      <c r="C39" s="1" t="s">
        <v>830</v>
      </c>
      <c r="D39" s="1"/>
      <c r="E39" s="1"/>
      <c r="F39" s="1"/>
      <c r="G39" s="1"/>
    </row>
    <row r="40" spans="1:7">
      <c r="A40" s="1" t="s">
        <v>145</v>
      </c>
      <c r="B40" s="1" t="s">
        <v>212</v>
      </c>
      <c r="C40" s="1">
        <f t="shared" ref="C40:C42" ca="1" si="21">INDIRECT("'"&amp;A40&amp;"'!"&amp;B40)</f>
        <v>1.23</v>
      </c>
      <c r="D40" s="1" t="s">
        <v>213</v>
      </c>
      <c r="E40" s="1">
        <f t="shared" ref="E40:E42" ca="1" si="22">INDIRECT("'"&amp;A40&amp;"'!"&amp;D40)</f>
        <v>0</v>
      </c>
      <c r="F40" s="1" t="s">
        <v>214</v>
      </c>
      <c r="G40" s="3" t="str">
        <f t="shared" ref="G40:G42" ca="1" si="23">INDIRECT("'"&amp;A40&amp;"'!"&amp;F40)</f>
        <v/>
      </c>
    </row>
    <row r="41" spans="1:7">
      <c r="A41" s="1"/>
      <c r="B41" s="1"/>
      <c r="C41" s="1" t="s">
        <v>626</v>
      </c>
      <c r="D41" s="1"/>
      <c r="E41" s="1"/>
      <c r="F41" s="1"/>
      <c r="G41" s="3"/>
    </row>
    <row r="42" spans="1:7">
      <c r="A42" s="1" t="s">
        <v>145</v>
      </c>
      <c r="B42" s="1" t="s">
        <v>215</v>
      </c>
      <c r="C42" s="1">
        <f t="shared" ca="1" si="21"/>
        <v>1.24</v>
      </c>
      <c r="D42" s="1" t="s">
        <v>216</v>
      </c>
      <c r="E42" s="1">
        <f t="shared" ca="1" si="22"/>
        <v>0</v>
      </c>
      <c r="F42" s="1" t="s">
        <v>217</v>
      </c>
      <c r="G42" s="3" t="str">
        <f t="shared" ca="1" si="23"/>
        <v/>
      </c>
    </row>
    <row r="43" spans="1:7">
      <c r="A43" s="1"/>
      <c r="B43" s="1"/>
      <c r="C43" s="1" t="s">
        <v>831</v>
      </c>
      <c r="D43" s="1"/>
      <c r="E43" s="1"/>
      <c r="F43" s="1"/>
      <c r="G43" s="3"/>
    </row>
    <row r="44" spans="1:7">
      <c r="A44" s="1"/>
      <c r="B44" s="1"/>
      <c r="C44" s="1" t="s">
        <v>629</v>
      </c>
      <c r="D44" s="1"/>
      <c r="E44" s="1"/>
      <c r="F44" s="1"/>
      <c r="G44" s="1"/>
    </row>
    <row r="45" spans="1:7">
      <c r="A45" s="1" t="s">
        <v>145</v>
      </c>
      <c r="B45" s="1" t="s">
        <v>218</v>
      </c>
      <c r="C45" s="1">
        <f t="shared" ref="C45:C46" ca="1" si="24">INDIRECT("'"&amp;A45&amp;"'!"&amp;B45)</f>
        <v>1.25</v>
      </c>
      <c r="D45" s="1" t="s">
        <v>219</v>
      </c>
      <c r="E45" s="1">
        <f t="shared" ref="E45:E46" ca="1" si="25">INDIRECT("'"&amp;A45&amp;"'!"&amp;D45)</f>
        <v>0</v>
      </c>
      <c r="F45" s="1" t="s">
        <v>220</v>
      </c>
      <c r="G45" s="3" t="str">
        <f t="shared" ref="G45:G46" ca="1" si="26">INDIRECT("'"&amp;A45&amp;"'!"&amp;F45)</f>
        <v/>
      </c>
    </row>
    <row r="46" spans="1:7">
      <c r="A46" s="1" t="s">
        <v>145</v>
      </c>
      <c r="B46" s="1" t="s">
        <v>221</v>
      </c>
      <c r="C46" s="1">
        <f t="shared" ca="1" si="24"/>
        <v>1.26</v>
      </c>
      <c r="D46" s="1" t="s">
        <v>222</v>
      </c>
      <c r="E46" s="1" t="str">
        <f t="shared" ca="1" si="25"/>
        <v>Not applicable</v>
      </c>
      <c r="F46" s="1" t="s">
        <v>223</v>
      </c>
      <c r="G46" s="3" t="str">
        <f t="shared" ca="1" si="26"/>
        <v>n/a</v>
      </c>
    </row>
    <row r="47" spans="1:7">
      <c r="A47" s="1"/>
      <c r="B47" s="1"/>
      <c r="C47" s="1" t="s">
        <v>224</v>
      </c>
      <c r="D47" s="1"/>
      <c r="E47" s="1"/>
      <c r="F47" s="1"/>
      <c r="G47" s="1"/>
    </row>
    <row r="48" spans="1:7">
      <c r="A48" s="1"/>
      <c r="B48" s="1"/>
      <c r="C48" s="1" t="s">
        <v>44</v>
      </c>
      <c r="D48" s="1"/>
      <c r="E48" s="1"/>
      <c r="F48" s="1"/>
      <c r="G48" s="1"/>
    </row>
    <row r="49" spans="1:7">
      <c r="A49" s="1"/>
      <c r="B49" s="1"/>
      <c r="C49" s="1" t="s">
        <v>45</v>
      </c>
      <c r="D49" s="1"/>
      <c r="E49" s="1"/>
      <c r="F49" s="1"/>
      <c r="G49" s="1"/>
    </row>
    <row r="50" spans="1:7">
      <c r="A50" s="1" t="s">
        <v>225</v>
      </c>
      <c r="B50" s="1" t="s">
        <v>226</v>
      </c>
      <c r="C50" s="1">
        <f ca="1">INDIRECT("'"&amp;A50&amp;"'!"&amp;B50)</f>
        <v>2.0099999999999998</v>
      </c>
      <c r="D50" s="1" t="s">
        <v>227</v>
      </c>
      <c r="E50" s="1">
        <f ca="1">INDIRECT("'"&amp;A50&amp;"'!"&amp;D50)</f>
        <v>0</v>
      </c>
      <c r="F50" s="1" t="s">
        <v>228</v>
      </c>
      <c r="G50" s="3" t="str">
        <f t="shared" ref="G50:G58" ca="1" si="27">INDIRECT("'"&amp;A50&amp;"'!"&amp;F50)</f>
        <v/>
      </c>
    </row>
    <row r="51" spans="1:7">
      <c r="A51" s="1"/>
      <c r="B51" s="1"/>
      <c r="C51" s="1" t="s">
        <v>46</v>
      </c>
      <c r="D51" s="1"/>
      <c r="E51" s="1"/>
      <c r="F51" s="1"/>
      <c r="G51" s="3"/>
    </row>
    <row r="52" spans="1:7">
      <c r="A52" s="1" t="s">
        <v>225</v>
      </c>
      <c r="B52" s="1" t="s">
        <v>229</v>
      </c>
      <c r="C52" s="1">
        <f ca="1">INDIRECT("'"&amp;A52&amp;"'!"&amp;B52)</f>
        <v>2.02</v>
      </c>
      <c r="D52" s="1" t="s">
        <v>230</v>
      </c>
      <c r="E52" s="1">
        <f ca="1">INDIRECT("'"&amp;A52&amp;"'!"&amp;D52)</f>
        <v>0</v>
      </c>
      <c r="F52" s="1" t="s">
        <v>231</v>
      </c>
      <c r="G52" s="3" t="str">
        <f t="shared" ca="1" si="27"/>
        <v/>
      </c>
    </row>
    <row r="53" spans="1:7">
      <c r="A53" s="1"/>
      <c r="B53" s="1"/>
      <c r="C53" s="1" t="s">
        <v>47</v>
      </c>
      <c r="D53" s="1"/>
      <c r="E53" s="1"/>
      <c r="F53" s="1"/>
      <c r="G53" s="3"/>
    </row>
    <row r="54" spans="1:7">
      <c r="A54" s="1"/>
      <c r="B54" s="1"/>
      <c r="C54" s="1" t="s">
        <v>666</v>
      </c>
      <c r="D54" s="1"/>
      <c r="E54" s="1"/>
      <c r="F54" s="1"/>
      <c r="G54" s="3"/>
    </row>
    <row r="55" spans="1:7">
      <c r="A55" s="1" t="s">
        <v>225</v>
      </c>
      <c r="B55" s="1" t="s">
        <v>232</v>
      </c>
      <c r="C55" s="1">
        <f t="shared" ref="C55:C58" ca="1" si="28">INDIRECT("'"&amp;A55&amp;"'!"&amp;B55)</f>
        <v>2.0299999999999998</v>
      </c>
      <c r="D55" s="1" t="s">
        <v>233</v>
      </c>
      <c r="E55" s="1">
        <f t="shared" ref="E55:E58" ca="1" si="29">INDIRECT("'"&amp;A55&amp;"'!"&amp;D55)</f>
        <v>0</v>
      </c>
      <c r="F55" s="1" t="s">
        <v>234</v>
      </c>
      <c r="G55" s="3" t="str">
        <f t="shared" ca="1" si="27"/>
        <v/>
      </c>
    </row>
    <row r="56" spans="1:7">
      <c r="A56" s="1"/>
      <c r="B56" s="1"/>
      <c r="C56" s="1" t="s">
        <v>641</v>
      </c>
      <c r="D56" s="1"/>
      <c r="E56" s="1"/>
      <c r="F56" s="1"/>
      <c r="G56" s="3"/>
    </row>
    <row r="57" spans="1:7">
      <c r="A57" s="1" t="s">
        <v>225</v>
      </c>
      <c r="B57" s="1" t="s">
        <v>235</v>
      </c>
      <c r="C57" s="1">
        <f t="shared" ca="1" si="28"/>
        <v>2.04</v>
      </c>
      <c r="D57" s="1" t="s">
        <v>236</v>
      </c>
      <c r="E57" s="1">
        <f t="shared" ca="1" si="29"/>
        <v>0</v>
      </c>
      <c r="F57" s="1" t="s">
        <v>237</v>
      </c>
      <c r="G57" s="3" t="str">
        <f t="shared" ca="1" si="27"/>
        <v/>
      </c>
    </row>
    <row r="58" spans="1:7">
      <c r="A58" s="1" t="s">
        <v>225</v>
      </c>
      <c r="B58" s="1" t="s">
        <v>238</v>
      </c>
      <c r="C58" s="1">
        <f t="shared" ca="1" si="28"/>
        <v>2.0499999999999998</v>
      </c>
      <c r="D58" s="1" t="s">
        <v>239</v>
      </c>
      <c r="E58" s="1">
        <f t="shared" ca="1" si="29"/>
        <v>0</v>
      </c>
      <c r="F58" s="1" t="s">
        <v>240</v>
      </c>
      <c r="G58" s="3" t="str">
        <f t="shared" ca="1" si="27"/>
        <v/>
      </c>
    </row>
    <row r="59" spans="1:7">
      <c r="A59" s="1" t="s">
        <v>225</v>
      </c>
      <c r="B59" s="1" t="s">
        <v>241</v>
      </c>
      <c r="C59" s="1">
        <f t="shared" ref="C59:C60" ca="1" si="30">INDIRECT("'"&amp;A59&amp;"'!"&amp;B59)</f>
        <v>2.06</v>
      </c>
      <c r="D59" s="1" t="s">
        <v>242</v>
      </c>
      <c r="E59" s="1">
        <f t="shared" ref="E59:E60" ca="1" si="31">INDIRECT("'"&amp;A59&amp;"'!"&amp;D59)</f>
        <v>0</v>
      </c>
      <c r="F59" s="1" t="s">
        <v>243</v>
      </c>
      <c r="G59" s="3" t="str">
        <f t="shared" ref="G59:G60" ca="1" si="32">INDIRECT("'"&amp;A59&amp;"'!"&amp;F59)</f>
        <v/>
      </c>
    </row>
    <row r="60" spans="1:7">
      <c r="A60" s="1" t="s">
        <v>225</v>
      </c>
      <c r="B60" s="1" t="s">
        <v>244</v>
      </c>
      <c r="C60" s="1">
        <f t="shared" ca="1" si="30"/>
        <v>2.0699999999999998</v>
      </c>
      <c r="D60" s="1" t="s">
        <v>245</v>
      </c>
      <c r="E60" s="1">
        <f t="shared" ca="1" si="31"/>
        <v>0</v>
      </c>
      <c r="F60" s="1" t="s">
        <v>246</v>
      </c>
      <c r="G60" s="3" t="str">
        <f t="shared" ca="1" si="32"/>
        <v/>
      </c>
    </row>
    <row r="61" spans="1:7">
      <c r="A61" s="1"/>
      <c r="B61" s="1"/>
      <c r="C61" s="1" t="s">
        <v>667</v>
      </c>
      <c r="D61" s="1"/>
      <c r="E61" s="1"/>
      <c r="F61" s="1"/>
      <c r="G61" s="1"/>
    </row>
    <row r="62" spans="1:7">
      <c r="A62" s="1" t="s">
        <v>225</v>
      </c>
      <c r="B62" s="1" t="s">
        <v>247</v>
      </c>
      <c r="C62" s="1">
        <f t="shared" ref="C62:C64" ca="1" si="33">INDIRECT("'"&amp;A62&amp;"'!"&amp;B62)</f>
        <v>2.08</v>
      </c>
      <c r="D62" s="1" t="s">
        <v>248</v>
      </c>
      <c r="E62" s="1">
        <f t="shared" ref="E62:E64" ca="1" si="34">INDIRECT("'"&amp;A62&amp;"'!"&amp;D62)</f>
        <v>0</v>
      </c>
      <c r="F62" s="1" t="s">
        <v>249</v>
      </c>
      <c r="G62" s="3" t="str">
        <f t="shared" ref="G62:G64" ca="1" si="35">INDIRECT("'"&amp;A62&amp;"'!"&amp;F62)</f>
        <v/>
      </c>
    </row>
    <row r="63" spans="1:7">
      <c r="A63" s="1" t="s">
        <v>225</v>
      </c>
      <c r="B63" s="1" t="s">
        <v>250</v>
      </c>
      <c r="C63" s="1">
        <f t="shared" ca="1" si="33"/>
        <v>2.09</v>
      </c>
      <c r="D63" s="1" t="s">
        <v>251</v>
      </c>
      <c r="E63" s="1">
        <f t="shared" ca="1" si="34"/>
        <v>0</v>
      </c>
      <c r="F63" s="1" t="s">
        <v>252</v>
      </c>
      <c r="G63" s="3" t="str">
        <f t="shared" ca="1" si="35"/>
        <v/>
      </c>
    </row>
    <row r="64" spans="1:7">
      <c r="A64" s="1" t="s">
        <v>225</v>
      </c>
      <c r="B64" s="1" t="s">
        <v>253</v>
      </c>
      <c r="C64" s="45">
        <f t="shared" ca="1" si="33"/>
        <v>2.1</v>
      </c>
      <c r="D64" s="1" t="s">
        <v>254</v>
      </c>
      <c r="E64" s="1">
        <f t="shared" ca="1" si="34"/>
        <v>0</v>
      </c>
      <c r="F64" s="1" t="s">
        <v>255</v>
      </c>
      <c r="G64" s="3" t="str">
        <f t="shared" ca="1" si="35"/>
        <v/>
      </c>
    </row>
    <row r="65" spans="1:7">
      <c r="A65" s="1"/>
      <c r="B65" s="1"/>
      <c r="C65" s="1" t="s">
        <v>644</v>
      </c>
      <c r="D65" s="1"/>
      <c r="E65" s="1"/>
      <c r="F65" s="1"/>
      <c r="G65" s="1"/>
    </row>
    <row r="66" spans="1:7">
      <c r="A66" s="1" t="s">
        <v>225</v>
      </c>
      <c r="B66" s="1" t="s">
        <v>256</v>
      </c>
      <c r="C66" s="1">
        <f t="shared" ref="C66:C71" ca="1" si="36">INDIRECT("'"&amp;A66&amp;"'!"&amp;B66)</f>
        <v>2.11</v>
      </c>
      <c r="D66" s="1" t="s">
        <v>257</v>
      </c>
      <c r="E66" s="1">
        <f t="shared" ref="E66:E71" ca="1" si="37">INDIRECT("'"&amp;A66&amp;"'!"&amp;D66)</f>
        <v>0</v>
      </c>
      <c r="F66" s="1" t="s">
        <v>258</v>
      </c>
      <c r="G66" s="3" t="str">
        <f t="shared" ref="G66:G71" ca="1" si="38">INDIRECT("'"&amp;A66&amp;"'!"&amp;F66)</f>
        <v/>
      </c>
    </row>
    <row r="67" spans="1:7">
      <c r="A67" s="1"/>
      <c r="B67" s="1"/>
      <c r="C67" s="1" t="s">
        <v>645</v>
      </c>
      <c r="D67" s="1"/>
      <c r="E67" s="1"/>
      <c r="F67" s="1"/>
      <c r="G67" s="3"/>
    </row>
    <row r="68" spans="1:7">
      <c r="A68" s="1" t="s">
        <v>225</v>
      </c>
      <c r="B68" s="1" t="s">
        <v>259</v>
      </c>
      <c r="C68" s="1">
        <f t="shared" ca="1" si="36"/>
        <v>2.12</v>
      </c>
      <c r="D68" s="1" t="s">
        <v>260</v>
      </c>
      <c r="E68" s="1">
        <f t="shared" ca="1" si="37"/>
        <v>0</v>
      </c>
      <c r="F68" s="1" t="s">
        <v>261</v>
      </c>
      <c r="G68" s="3" t="str">
        <f t="shared" ca="1" si="38"/>
        <v/>
      </c>
    </row>
    <row r="69" spans="1:7">
      <c r="A69" s="1"/>
      <c r="B69" s="1"/>
      <c r="C69" s="1" t="s">
        <v>646</v>
      </c>
      <c r="D69" s="1"/>
      <c r="E69" s="1"/>
      <c r="F69" s="1"/>
      <c r="G69" s="3"/>
    </row>
    <row r="70" spans="1:7">
      <c r="A70" s="1"/>
      <c r="B70" s="1"/>
      <c r="C70" s="1" t="s">
        <v>647</v>
      </c>
      <c r="D70" s="1"/>
      <c r="E70" s="1"/>
      <c r="F70" s="1"/>
      <c r="G70" s="3"/>
    </row>
    <row r="71" spans="1:7">
      <c r="A71" s="1" t="s">
        <v>225</v>
      </c>
      <c r="B71" s="1" t="s">
        <v>262</v>
      </c>
      <c r="C71" s="1">
        <f t="shared" ca="1" si="36"/>
        <v>2.13</v>
      </c>
      <c r="D71" s="1" t="s">
        <v>263</v>
      </c>
      <c r="E71" s="1" t="str">
        <f t="shared" ca="1" si="37"/>
        <v>Not applicable</v>
      </c>
      <c r="F71" s="1" t="s">
        <v>264</v>
      </c>
      <c r="G71" s="3" t="str">
        <f t="shared" ca="1" si="38"/>
        <v>n/a</v>
      </c>
    </row>
    <row r="72" spans="1:7">
      <c r="A72" s="1"/>
      <c r="B72" s="1"/>
      <c r="C72" t="s">
        <v>535</v>
      </c>
      <c r="D72" s="1"/>
      <c r="E72" s="1"/>
      <c r="F72" s="1"/>
      <c r="G72" s="1"/>
    </row>
    <row r="73" spans="1:7">
      <c r="A73" s="1"/>
      <c r="B73" s="1"/>
      <c r="C73" t="s">
        <v>536</v>
      </c>
      <c r="D73" s="1"/>
      <c r="E73" s="1"/>
      <c r="F73" s="1"/>
      <c r="G73" s="1"/>
    </row>
    <row r="74" spans="1:7">
      <c r="A74" s="1"/>
      <c r="B74" s="1"/>
      <c r="C74" t="s">
        <v>45</v>
      </c>
      <c r="D74" s="1"/>
      <c r="E74" s="1"/>
      <c r="F74" s="1"/>
      <c r="G74" s="1"/>
    </row>
    <row r="75" spans="1:7">
      <c r="A75" s="1" t="s">
        <v>542</v>
      </c>
      <c r="B75" s="1" t="s">
        <v>265</v>
      </c>
      <c r="C75" s="1">
        <f ca="1">INDIRECT("'"&amp;A75&amp;"'!"&amp;B75)</f>
        <v>3.01</v>
      </c>
      <c r="D75" s="1" t="s">
        <v>266</v>
      </c>
      <c r="E75" s="1">
        <f ca="1">INDIRECT("'"&amp;A75&amp;"'!"&amp;D75)</f>
        <v>0</v>
      </c>
      <c r="F75" s="1" t="s">
        <v>267</v>
      </c>
      <c r="G75" s="3" t="str">
        <f ca="1">INDIRECT("'"&amp;A75&amp;"'!"&amp;F75)</f>
        <v/>
      </c>
    </row>
    <row r="76" spans="1:7">
      <c r="A76" s="1" t="s">
        <v>542</v>
      </c>
      <c r="B76" s="1" t="s">
        <v>268</v>
      </c>
      <c r="C76" s="1">
        <f ca="1">INDIRECT("'"&amp;A76&amp;"'!"&amp;B76)</f>
        <v>3.02</v>
      </c>
      <c r="D76" s="1" t="s">
        <v>269</v>
      </c>
      <c r="E76" s="1">
        <f ca="1">INDIRECT("'"&amp;A76&amp;"'!"&amp;D76)</f>
        <v>0</v>
      </c>
      <c r="F76" s="1" t="s">
        <v>270</v>
      </c>
      <c r="G76" s="3" t="str">
        <f ca="1">INDIRECT("'"&amp;A76&amp;"'!"&amp;F76)</f>
        <v/>
      </c>
    </row>
    <row r="77" spans="1:7">
      <c r="A77" s="1"/>
      <c r="B77" s="1"/>
      <c r="C77" s="1" t="s">
        <v>56</v>
      </c>
      <c r="D77" s="1"/>
      <c r="E77" s="1"/>
      <c r="F77" s="1"/>
      <c r="G77" s="1"/>
    </row>
    <row r="78" spans="1:7">
      <c r="A78" s="1" t="s">
        <v>542</v>
      </c>
      <c r="B78" s="1" t="s">
        <v>271</v>
      </c>
      <c r="C78" s="1">
        <f ca="1">INDIRECT("'"&amp;A78&amp;"'!"&amp;B78)</f>
        <v>3.03</v>
      </c>
      <c r="D78" s="1" t="s">
        <v>272</v>
      </c>
      <c r="E78" s="1">
        <f ca="1">INDIRECT("'"&amp;A78&amp;"'!"&amp;D78)</f>
        <v>0</v>
      </c>
      <c r="F78" s="1" t="s">
        <v>273</v>
      </c>
      <c r="G78" s="3" t="str">
        <f ca="1">INDIRECT("'"&amp;A78&amp;"'!"&amp;F78)</f>
        <v/>
      </c>
    </row>
    <row r="79" spans="1:7">
      <c r="A79" s="1"/>
      <c r="B79" s="1"/>
      <c r="C79" s="1" t="s">
        <v>58</v>
      </c>
      <c r="D79" s="1"/>
      <c r="E79" s="1"/>
      <c r="F79" s="1"/>
      <c r="G79" s="1"/>
    </row>
    <row r="80" spans="1:7">
      <c r="A80" s="1" t="s">
        <v>542</v>
      </c>
      <c r="B80" s="1" t="s">
        <v>274</v>
      </c>
      <c r="C80" s="1">
        <f ca="1">INDIRECT("'"&amp;A80&amp;"'!"&amp;B80)</f>
        <v>3.04</v>
      </c>
      <c r="D80" s="1" t="s">
        <v>275</v>
      </c>
      <c r="E80" s="1">
        <f ca="1">INDIRECT("'"&amp;A80&amp;"'!"&amp;D80)</f>
        <v>0</v>
      </c>
      <c r="F80" s="1" t="s">
        <v>276</v>
      </c>
      <c r="G80" s="3" t="str">
        <f ca="1">INDIRECT("'"&amp;A80&amp;"'!"&amp;F80)</f>
        <v/>
      </c>
    </row>
    <row r="81" spans="1:7">
      <c r="A81" s="1"/>
      <c r="B81" s="1"/>
      <c r="C81" s="1" t="s">
        <v>59</v>
      </c>
      <c r="D81" s="1"/>
      <c r="E81" s="1"/>
      <c r="F81" s="1"/>
      <c r="G81" s="3"/>
    </row>
    <row r="82" spans="1:7">
      <c r="A82" s="1"/>
      <c r="B82" s="1"/>
      <c r="C82" s="1" t="s">
        <v>537</v>
      </c>
      <c r="D82" s="1"/>
      <c r="E82" s="1"/>
      <c r="F82" s="1"/>
      <c r="G82" s="1"/>
    </row>
    <row r="83" spans="1:7">
      <c r="A83" s="1" t="s">
        <v>542</v>
      </c>
      <c r="B83" s="1" t="s">
        <v>277</v>
      </c>
      <c r="C83" s="1">
        <f ca="1">INDIRECT("'"&amp;A83&amp;"'!"&amp;B83)</f>
        <v>3.05</v>
      </c>
      <c r="D83" s="1" t="s">
        <v>278</v>
      </c>
      <c r="E83" s="1">
        <f ca="1">INDIRECT("'"&amp;A83&amp;"'!"&amp;D83)</f>
        <v>0</v>
      </c>
      <c r="F83" s="1" t="s">
        <v>279</v>
      </c>
      <c r="G83" s="3" t="str">
        <f ca="1">INDIRECT("'"&amp;A83&amp;"'!"&amp;F83)</f>
        <v/>
      </c>
    </row>
    <row r="84" spans="1:7">
      <c r="A84" s="1" t="s">
        <v>542</v>
      </c>
      <c r="B84" s="1" t="s">
        <v>280</v>
      </c>
      <c r="C84" s="1">
        <f ca="1">INDIRECT("'"&amp;A84&amp;"'!"&amp;B84)</f>
        <v>3.06</v>
      </c>
      <c r="D84" s="1" t="s">
        <v>281</v>
      </c>
      <c r="E84" s="1">
        <f ca="1">INDIRECT("'"&amp;A84&amp;"'!"&amp;D84)</f>
        <v>0</v>
      </c>
      <c r="F84" s="1" t="s">
        <v>282</v>
      </c>
      <c r="G84" s="3" t="str">
        <f t="shared" ref="G84:G101" ca="1" si="39">INDIRECT("'"&amp;A84&amp;"'!"&amp;F84)</f>
        <v/>
      </c>
    </row>
    <row r="85" spans="1:7">
      <c r="A85" s="1" t="s">
        <v>542</v>
      </c>
      <c r="B85" s="1" t="s">
        <v>283</v>
      </c>
      <c r="C85" s="1">
        <f ca="1">INDIRECT("'"&amp;A85&amp;"'!"&amp;B85)</f>
        <v>3.07</v>
      </c>
      <c r="D85" s="1" t="s">
        <v>284</v>
      </c>
      <c r="E85" s="1">
        <f ca="1">INDIRECT("'"&amp;A85&amp;"'!"&amp;D85)</f>
        <v>0</v>
      </c>
      <c r="F85" s="1" t="s">
        <v>285</v>
      </c>
      <c r="G85" s="3" t="str">
        <f t="shared" ca="1" si="39"/>
        <v/>
      </c>
    </row>
    <row r="86" spans="1:7">
      <c r="A86" s="1" t="s">
        <v>542</v>
      </c>
      <c r="B86" s="1" t="s">
        <v>286</v>
      </c>
      <c r="C86" s="1">
        <f ca="1">INDIRECT("'"&amp;A86&amp;"'!"&amp;B86)</f>
        <v>3.08</v>
      </c>
      <c r="D86" s="1" t="s">
        <v>287</v>
      </c>
      <c r="E86" s="1">
        <f ca="1">INDIRECT("'"&amp;A86&amp;"'!"&amp;D86)</f>
        <v>0</v>
      </c>
      <c r="F86" s="1" t="s">
        <v>288</v>
      </c>
      <c r="G86" s="3" t="str">
        <f t="shared" ca="1" si="39"/>
        <v/>
      </c>
    </row>
    <row r="87" spans="1:7">
      <c r="A87" s="1"/>
      <c r="B87" s="1"/>
      <c r="C87" s="1" t="s">
        <v>61</v>
      </c>
      <c r="D87" s="1"/>
      <c r="E87" s="1"/>
      <c r="F87" s="1"/>
      <c r="G87" s="3"/>
    </row>
    <row r="88" spans="1:7">
      <c r="A88" s="1" t="s">
        <v>542</v>
      </c>
      <c r="B88" s="1" t="s">
        <v>289</v>
      </c>
      <c r="C88" s="1">
        <f ca="1">INDIRECT("'"&amp;A88&amp;"'!"&amp;B88)</f>
        <v>3.09</v>
      </c>
      <c r="D88" s="1" t="s">
        <v>290</v>
      </c>
      <c r="E88" s="1">
        <f ca="1">INDIRECT("'"&amp;A88&amp;"'!"&amp;D88)</f>
        <v>0</v>
      </c>
      <c r="F88" s="1" t="s">
        <v>291</v>
      </c>
      <c r="G88" s="3" t="str">
        <f t="shared" ca="1" si="39"/>
        <v/>
      </c>
    </row>
    <row r="89" spans="1:7">
      <c r="A89" s="1"/>
      <c r="B89" s="1"/>
      <c r="C89" s="1" t="s">
        <v>62</v>
      </c>
      <c r="D89" s="1"/>
      <c r="E89" s="1"/>
      <c r="F89" s="1"/>
      <c r="G89" s="1"/>
    </row>
    <row r="90" spans="1:7">
      <c r="A90" s="1" t="s">
        <v>542</v>
      </c>
      <c r="B90" s="1" t="s">
        <v>292</v>
      </c>
      <c r="C90" s="45">
        <f ca="1">INDIRECT("'"&amp;A90&amp;"'!"&amp;B90)</f>
        <v>3.1</v>
      </c>
      <c r="D90" s="1" t="s">
        <v>293</v>
      </c>
      <c r="E90" s="1">
        <f ca="1">INDIRECT("'"&amp;A90&amp;"'!"&amp;D90)</f>
        <v>0</v>
      </c>
      <c r="F90" s="1" t="s">
        <v>294</v>
      </c>
      <c r="G90" s="3" t="str">
        <f t="shared" ca="1" si="39"/>
        <v/>
      </c>
    </row>
    <row r="91" spans="1:7">
      <c r="A91" s="1"/>
      <c r="B91" s="1"/>
      <c r="C91" s="1" t="s">
        <v>63</v>
      </c>
      <c r="D91" s="1"/>
      <c r="E91" s="1"/>
      <c r="F91" s="1"/>
      <c r="G91" s="1"/>
    </row>
    <row r="92" spans="1:7">
      <c r="A92" s="1" t="s">
        <v>542</v>
      </c>
      <c r="B92" s="1" t="s">
        <v>295</v>
      </c>
      <c r="C92" s="1">
        <f ca="1">INDIRECT("'"&amp;A92&amp;"'!"&amp;B92)</f>
        <v>3.11</v>
      </c>
      <c r="D92" s="1" t="s">
        <v>296</v>
      </c>
      <c r="E92" s="1">
        <f ca="1">INDIRECT("'"&amp;A92&amp;"'!"&amp;D92)</f>
        <v>0</v>
      </c>
      <c r="F92" s="1" t="s">
        <v>297</v>
      </c>
      <c r="G92" s="3" t="str">
        <f t="shared" ca="1" si="39"/>
        <v/>
      </c>
    </row>
    <row r="93" spans="1:7">
      <c r="A93" s="1"/>
      <c r="B93" s="1"/>
      <c r="C93" s="1" t="s">
        <v>538</v>
      </c>
      <c r="D93" s="1"/>
      <c r="E93" s="1"/>
      <c r="F93" s="1"/>
      <c r="G93" s="3"/>
    </row>
    <row r="94" spans="1:7">
      <c r="A94" s="1" t="s">
        <v>542</v>
      </c>
      <c r="B94" s="1" t="s">
        <v>298</v>
      </c>
      <c r="C94" s="1">
        <f ca="1">INDIRECT("'"&amp;A94&amp;"'!"&amp;B94)</f>
        <v>3.12</v>
      </c>
      <c r="D94" s="1" t="s">
        <v>299</v>
      </c>
      <c r="E94" s="1" t="str">
        <f ca="1">INDIRECT("'"&amp;A94&amp;"'!"&amp;D94)</f>
        <v>Not applicable</v>
      </c>
      <c r="F94" s="1" t="s">
        <v>300</v>
      </c>
      <c r="G94" s="3" t="str">
        <f t="shared" ca="1" si="39"/>
        <v>n/a</v>
      </c>
    </row>
    <row r="95" spans="1:7">
      <c r="A95" s="1" t="s">
        <v>542</v>
      </c>
      <c r="B95" s="1" t="s">
        <v>301</v>
      </c>
      <c r="C95" s="1">
        <f ca="1">INDIRECT("'"&amp;A95&amp;"'!"&amp;B95)</f>
        <v>3.13</v>
      </c>
      <c r="D95" s="1" t="s">
        <v>302</v>
      </c>
      <c r="E95" s="1">
        <f ca="1">INDIRECT("'"&amp;A95&amp;"'!"&amp;D95)</f>
        <v>0</v>
      </c>
      <c r="F95" s="1" t="s">
        <v>303</v>
      </c>
      <c r="G95" s="3" t="str">
        <f t="shared" ca="1" si="39"/>
        <v/>
      </c>
    </row>
    <row r="96" spans="1:7">
      <c r="A96" s="1"/>
      <c r="B96" s="1"/>
      <c r="C96" s="1" t="s">
        <v>539</v>
      </c>
      <c r="D96" s="1"/>
      <c r="E96" s="1"/>
      <c r="F96" s="1"/>
      <c r="G96" s="3"/>
    </row>
    <row r="97" spans="1:7">
      <c r="A97" s="1" t="s">
        <v>542</v>
      </c>
      <c r="B97" s="1" t="s">
        <v>304</v>
      </c>
      <c r="C97" s="1">
        <f ca="1">INDIRECT("'"&amp;A97&amp;"'!"&amp;B97)</f>
        <v>3.14</v>
      </c>
      <c r="D97" s="1" t="s">
        <v>305</v>
      </c>
      <c r="E97" s="1">
        <f ca="1">INDIRECT("'"&amp;A97&amp;"'!"&amp;D97)</f>
        <v>0</v>
      </c>
      <c r="F97" s="1" t="s">
        <v>306</v>
      </c>
      <c r="G97" s="3" t="str">
        <f t="shared" ca="1" si="39"/>
        <v/>
      </c>
    </row>
    <row r="98" spans="1:7">
      <c r="A98" s="1"/>
      <c r="B98" s="1"/>
      <c r="C98" s="1" t="s">
        <v>540</v>
      </c>
      <c r="D98" s="1"/>
      <c r="E98" s="1"/>
      <c r="F98" s="1"/>
    </row>
    <row r="99" spans="1:7">
      <c r="A99" s="1" t="s">
        <v>542</v>
      </c>
      <c r="B99" s="1" t="s">
        <v>307</v>
      </c>
      <c r="C99" s="1">
        <f ca="1">INDIRECT("'"&amp;A99&amp;"'!"&amp;B99)</f>
        <v>3.15</v>
      </c>
      <c r="D99" s="1" t="s">
        <v>308</v>
      </c>
      <c r="E99" s="1">
        <f ca="1">INDIRECT("'"&amp;A99&amp;"'!"&amp;D99)</f>
        <v>0</v>
      </c>
      <c r="F99" s="1" t="s">
        <v>309</v>
      </c>
      <c r="G99" s="3" t="str">
        <f t="shared" ca="1" si="39"/>
        <v/>
      </c>
    </row>
    <row r="100" spans="1:7">
      <c r="A100" s="1"/>
      <c r="B100" s="1"/>
      <c r="C100" s="1" t="s">
        <v>541</v>
      </c>
      <c r="D100" s="1"/>
      <c r="E100" s="1"/>
      <c r="F100" s="1"/>
    </row>
    <row r="101" spans="1:7">
      <c r="A101" s="1" t="s">
        <v>542</v>
      </c>
      <c r="B101" s="1" t="s">
        <v>310</v>
      </c>
      <c r="C101" s="1">
        <f ca="1">INDIRECT("'"&amp;A101&amp;"'!"&amp;B101)</f>
        <v>3.16</v>
      </c>
      <c r="D101" s="1" t="s">
        <v>311</v>
      </c>
      <c r="E101" s="1">
        <f ca="1">INDIRECT("'"&amp;A101&amp;"'!"&amp;D101)</f>
        <v>0</v>
      </c>
      <c r="F101" s="1" t="s">
        <v>312</v>
      </c>
      <c r="G101" s="3" t="str">
        <f t="shared" ca="1" si="39"/>
        <v/>
      </c>
    </row>
    <row r="102" spans="1:7">
      <c r="A102" s="1"/>
      <c r="B102" s="1"/>
      <c r="C102" s="1" t="s">
        <v>69</v>
      </c>
      <c r="D102" s="1"/>
      <c r="E102" s="1"/>
      <c r="F102" s="1"/>
      <c r="G102" s="1"/>
    </row>
    <row r="103" spans="1:7">
      <c r="A103" s="1" t="s">
        <v>542</v>
      </c>
      <c r="B103" s="1" t="s">
        <v>547</v>
      </c>
      <c r="C103" s="1">
        <f ca="1">INDIRECT("'"&amp;A103&amp;"'!"&amp;B103)</f>
        <v>3.17</v>
      </c>
      <c r="D103" s="1" t="s">
        <v>548</v>
      </c>
      <c r="E103" s="1" t="str">
        <f ca="1">INDIRECT("'"&amp;A103&amp;"'!"&amp;D103)</f>
        <v>Not applicable</v>
      </c>
      <c r="F103" s="1" t="s">
        <v>549</v>
      </c>
      <c r="G103" s="3" t="str">
        <f t="shared" ref="G103" ca="1" si="40">INDIRECT("'"&amp;A103&amp;"'!"&amp;F103)</f>
        <v>n/a</v>
      </c>
    </row>
    <row r="104" spans="1:7">
      <c r="A104" s="1" t="s">
        <v>542</v>
      </c>
      <c r="B104" s="1" t="s">
        <v>550</v>
      </c>
      <c r="C104" s="1">
        <f ca="1">INDIRECT("'"&amp;A104&amp;"'!"&amp;B104)</f>
        <v>3.18</v>
      </c>
      <c r="D104" s="1" t="s">
        <v>551</v>
      </c>
      <c r="E104" s="1" t="str">
        <f ca="1">INDIRECT("'"&amp;A104&amp;"'!"&amp;D104)</f>
        <v>Not applicable</v>
      </c>
      <c r="F104" s="1" t="s">
        <v>552</v>
      </c>
      <c r="G104" s="3" t="str">
        <f t="shared" ref="G104" ca="1" si="41">INDIRECT("'"&amp;A104&amp;"'!"&amp;F104)</f>
        <v>n/a</v>
      </c>
    </row>
    <row r="105" spans="1:7">
      <c r="A105" s="1"/>
      <c r="B105" s="1"/>
      <c r="C105" s="1" t="s">
        <v>313</v>
      </c>
      <c r="D105" s="1"/>
      <c r="E105" s="1"/>
      <c r="F105" s="1"/>
      <c r="G105" s="1"/>
    </row>
    <row r="106" spans="1:7">
      <c r="A106" s="1"/>
      <c r="B106" s="1"/>
      <c r="C106" s="1" t="s">
        <v>74</v>
      </c>
      <c r="D106" s="1"/>
      <c r="E106" s="1"/>
      <c r="F106" s="1"/>
      <c r="G106" s="1"/>
    </row>
    <row r="107" spans="1:7">
      <c r="A107" s="1"/>
      <c r="B107" s="1"/>
      <c r="C107" s="1" t="s">
        <v>55</v>
      </c>
      <c r="D107" s="1"/>
      <c r="E107" s="1"/>
      <c r="F107" s="1"/>
      <c r="G107" s="1"/>
    </row>
    <row r="108" spans="1:7">
      <c r="A108" s="1" t="s">
        <v>314</v>
      </c>
      <c r="B108" s="1" t="s">
        <v>315</v>
      </c>
      <c r="C108" s="1">
        <f ca="1">INDIRECT("'"&amp;A108&amp;"'!"&amp;B108)</f>
        <v>4.01</v>
      </c>
      <c r="D108" s="1" t="s">
        <v>316</v>
      </c>
      <c r="E108" s="1">
        <f ca="1">INDIRECT("'"&amp;A108&amp;"'!"&amp;D108)</f>
        <v>0</v>
      </c>
      <c r="F108" s="1" t="s">
        <v>317</v>
      </c>
      <c r="G108" s="3" t="str">
        <f ca="1">INDIRECT("'"&amp;A108&amp;"'!"&amp;F108)</f>
        <v/>
      </c>
    </row>
    <row r="109" spans="1:7">
      <c r="A109" s="1"/>
      <c r="B109" s="1"/>
      <c r="C109" s="1" t="s">
        <v>46</v>
      </c>
      <c r="D109" s="1"/>
      <c r="E109" s="1"/>
      <c r="F109" s="1"/>
      <c r="G109" s="1"/>
    </row>
    <row r="110" spans="1:7">
      <c r="A110" s="1" t="s">
        <v>314</v>
      </c>
      <c r="B110" s="1" t="s">
        <v>318</v>
      </c>
      <c r="C110" s="1">
        <f ca="1">INDIRECT("'"&amp;A110&amp;"'!"&amp;B110)</f>
        <v>4.0199999999999996</v>
      </c>
      <c r="D110" s="1" t="s">
        <v>319</v>
      </c>
      <c r="E110" s="1">
        <f ca="1">INDIRECT("'"&amp;A110&amp;"'!"&amp;D110)</f>
        <v>0</v>
      </c>
      <c r="F110" s="1" t="s">
        <v>320</v>
      </c>
      <c r="G110" s="3" t="str">
        <f ca="1">INDIRECT("'"&amp;A110&amp;"'!"&amp;F110)</f>
        <v/>
      </c>
    </row>
    <row r="111" spans="1:7">
      <c r="A111" s="1"/>
      <c r="B111" s="1"/>
      <c r="C111" s="1" t="s">
        <v>75</v>
      </c>
      <c r="D111" s="1"/>
      <c r="E111" s="1"/>
      <c r="F111" s="1"/>
      <c r="G111" s="1"/>
    </row>
    <row r="112" spans="1:7">
      <c r="A112" s="1" t="s">
        <v>314</v>
      </c>
      <c r="B112" s="1" t="s">
        <v>321</v>
      </c>
      <c r="C112" s="1">
        <f ca="1">INDIRECT("'"&amp;A112&amp;"'!"&amp;B112)</f>
        <v>4.03</v>
      </c>
      <c r="D112" s="1" t="s">
        <v>322</v>
      </c>
      <c r="E112" s="1">
        <f ca="1">INDIRECT("'"&amp;A112&amp;"'!"&amp;D112)</f>
        <v>0</v>
      </c>
      <c r="F112" s="1" t="s">
        <v>323</v>
      </c>
      <c r="G112" s="3" t="str">
        <f ca="1">INDIRECT("'"&amp;A112&amp;"'!"&amp;F112)</f>
        <v/>
      </c>
    </row>
    <row r="113" spans="1:7">
      <c r="A113" s="1"/>
      <c r="B113" s="1"/>
      <c r="C113" s="1" t="s">
        <v>76</v>
      </c>
      <c r="D113" s="1"/>
      <c r="E113" s="1"/>
      <c r="F113" s="1"/>
      <c r="G113" s="3"/>
    </row>
    <row r="114" spans="1:7">
      <c r="A114" s="1"/>
      <c r="B114" s="1"/>
      <c r="C114" s="1" t="s">
        <v>77</v>
      </c>
      <c r="D114" s="1"/>
      <c r="E114" s="1"/>
      <c r="F114" s="1"/>
      <c r="G114" s="1"/>
    </row>
    <row r="115" spans="1:7">
      <c r="A115" s="1" t="s">
        <v>314</v>
      </c>
      <c r="B115" s="1" t="s">
        <v>324</v>
      </c>
      <c r="C115" s="1">
        <f ca="1">INDIRECT("'"&amp;A115&amp;"'!"&amp;B115)</f>
        <v>4.04</v>
      </c>
      <c r="D115" s="1" t="s">
        <v>325</v>
      </c>
      <c r="E115" s="1">
        <f ca="1">INDIRECT("'"&amp;A115&amp;"'!"&amp;D115)</f>
        <v>0</v>
      </c>
      <c r="F115" s="1" t="s">
        <v>326</v>
      </c>
      <c r="G115" s="3" t="str">
        <f ca="1">INDIRECT("'"&amp;A115&amp;"'!"&amp;F115)</f>
        <v/>
      </c>
    </row>
    <row r="116" spans="1:7">
      <c r="A116" s="1"/>
      <c r="B116" s="1"/>
      <c r="C116" s="1" t="s">
        <v>726</v>
      </c>
      <c r="D116" s="1"/>
      <c r="E116" s="1"/>
      <c r="F116" s="1"/>
      <c r="G116" s="1"/>
    </row>
    <row r="117" spans="1:7">
      <c r="A117" s="1" t="s">
        <v>314</v>
      </c>
      <c r="B117" s="1" t="s">
        <v>327</v>
      </c>
      <c r="C117" s="1">
        <f t="shared" ref="C117:C118" ca="1" si="42">INDIRECT("'"&amp;A117&amp;"'!"&amp;B117)</f>
        <v>4.05</v>
      </c>
      <c r="D117" s="1" t="s">
        <v>328</v>
      </c>
      <c r="E117" s="1">
        <f t="shared" ref="E117:E118" ca="1" si="43">INDIRECT("'"&amp;A117&amp;"'!"&amp;D117)</f>
        <v>0</v>
      </c>
      <c r="F117" s="1" t="s">
        <v>329</v>
      </c>
      <c r="G117" s="3" t="str">
        <f t="shared" ref="G117:G118" ca="1" si="44">INDIRECT("'"&amp;A117&amp;"'!"&amp;F117)</f>
        <v/>
      </c>
    </row>
    <row r="118" spans="1:7">
      <c r="A118" s="1" t="s">
        <v>314</v>
      </c>
      <c r="B118" s="1" t="s">
        <v>330</v>
      </c>
      <c r="C118" s="1">
        <f t="shared" ca="1" si="42"/>
        <v>4.0599999999999996</v>
      </c>
      <c r="D118" s="1" t="s">
        <v>331</v>
      </c>
      <c r="E118" s="1">
        <f t="shared" ca="1" si="43"/>
        <v>0</v>
      </c>
      <c r="F118" s="1" t="s">
        <v>332</v>
      </c>
      <c r="G118" s="3" t="str">
        <f t="shared" ca="1" si="44"/>
        <v/>
      </c>
    </row>
    <row r="119" spans="1:7">
      <c r="A119" s="1" t="s">
        <v>314</v>
      </c>
      <c r="B119" s="1" t="s">
        <v>333</v>
      </c>
      <c r="C119" s="1">
        <f t="shared" ref="C119:C123" ca="1" si="45">INDIRECT("'"&amp;A119&amp;"'!"&amp;B119)</f>
        <v>4.07</v>
      </c>
      <c r="D119" s="1" t="s">
        <v>334</v>
      </c>
      <c r="E119" s="1">
        <f t="shared" ref="E119:E123" ca="1" si="46">INDIRECT("'"&amp;A119&amp;"'!"&amp;D119)</f>
        <v>0</v>
      </c>
      <c r="F119" s="1" t="s">
        <v>335</v>
      </c>
      <c r="G119" s="3" t="str">
        <f t="shared" ref="G119:G123" ca="1" si="47">INDIRECT("'"&amp;A119&amp;"'!"&amp;F119)</f>
        <v/>
      </c>
    </row>
    <row r="120" spans="1:7">
      <c r="A120" s="1"/>
      <c r="B120" s="1"/>
      <c r="C120" s="1" t="s">
        <v>78</v>
      </c>
      <c r="D120" s="1"/>
      <c r="E120" s="1"/>
      <c r="F120" s="1"/>
      <c r="G120" s="3"/>
    </row>
    <row r="121" spans="1:7">
      <c r="A121" s="1"/>
      <c r="B121" s="1"/>
      <c r="C121" s="1" t="s">
        <v>80</v>
      </c>
      <c r="D121" s="1"/>
      <c r="E121" s="1"/>
      <c r="F121" s="1"/>
      <c r="G121" s="3"/>
    </row>
    <row r="122" spans="1:7">
      <c r="A122" s="1" t="s">
        <v>314</v>
      </c>
      <c r="B122" s="1" t="s">
        <v>336</v>
      </c>
      <c r="C122" s="1">
        <f t="shared" ca="1" si="45"/>
        <v>4.08</v>
      </c>
      <c r="D122" s="1" t="s">
        <v>337</v>
      </c>
      <c r="E122" s="1">
        <f t="shared" ca="1" si="46"/>
        <v>0</v>
      </c>
      <c r="F122" s="1" t="s">
        <v>338</v>
      </c>
      <c r="G122" s="3" t="str">
        <f t="shared" ca="1" si="47"/>
        <v/>
      </c>
    </row>
    <row r="123" spans="1:7">
      <c r="A123" s="1" t="s">
        <v>314</v>
      </c>
      <c r="B123" s="1" t="s">
        <v>339</v>
      </c>
      <c r="C123" s="1">
        <f t="shared" ca="1" si="45"/>
        <v>4.09</v>
      </c>
      <c r="D123" s="1" t="s">
        <v>340</v>
      </c>
      <c r="E123" s="1">
        <f t="shared" ca="1" si="46"/>
        <v>0</v>
      </c>
      <c r="F123" s="1" t="s">
        <v>341</v>
      </c>
      <c r="G123" s="3" t="str">
        <f t="shared" ca="1" si="47"/>
        <v/>
      </c>
    </row>
    <row r="124" spans="1:7">
      <c r="A124" s="1"/>
      <c r="B124" s="1"/>
      <c r="C124" s="1" t="s">
        <v>83</v>
      </c>
      <c r="D124" s="1"/>
      <c r="E124" s="1"/>
      <c r="F124" s="1"/>
      <c r="G124" s="1"/>
    </row>
    <row r="125" spans="1:7">
      <c r="A125" s="1"/>
      <c r="B125" s="1"/>
      <c r="C125" s="1" t="s">
        <v>84</v>
      </c>
      <c r="D125" s="1"/>
      <c r="E125" s="1"/>
      <c r="F125" s="1"/>
      <c r="G125" s="1"/>
    </row>
    <row r="126" spans="1:7">
      <c r="A126" s="1" t="s">
        <v>314</v>
      </c>
      <c r="B126" s="1" t="s">
        <v>342</v>
      </c>
      <c r="C126" s="45">
        <f ca="1">INDIRECT("'"&amp;A126&amp;"'!"&amp;B126)</f>
        <v>4.0999999999999996</v>
      </c>
      <c r="D126" s="1" t="s">
        <v>343</v>
      </c>
      <c r="E126" s="1">
        <f ca="1">INDIRECT("'"&amp;A126&amp;"'!"&amp;D126)</f>
        <v>0</v>
      </c>
      <c r="F126" s="1" t="s">
        <v>344</v>
      </c>
      <c r="G126" s="3" t="str">
        <f ca="1">INDIRECT("'"&amp;A126&amp;"'!"&amp;F126)</f>
        <v/>
      </c>
    </row>
    <row r="127" spans="1:7">
      <c r="A127" s="1"/>
      <c r="B127" s="1"/>
      <c r="C127" s="1" t="s">
        <v>832</v>
      </c>
      <c r="D127" s="1"/>
      <c r="E127" s="1"/>
      <c r="F127" s="1"/>
      <c r="G127" s="1"/>
    </row>
    <row r="128" spans="1:7">
      <c r="A128" s="1" t="s">
        <v>314</v>
      </c>
      <c r="B128" s="1" t="s">
        <v>345</v>
      </c>
      <c r="C128" s="1">
        <f ca="1">INDIRECT("'"&amp;A128&amp;"'!"&amp;B128)</f>
        <v>4.1100000000000003</v>
      </c>
      <c r="D128" s="1" t="s">
        <v>346</v>
      </c>
      <c r="E128" s="1" t="str">
        <f ca="1">INDIRECT("'"&amp;A128&amp;"'!"&amp;D128)</f>
        <v>Not applicable</v>
      </c>
      <c r="F128" s="1" t="s">
        <v>347</v>
      </c>
      <c r="G128" s="3" t="str">
        <f ca="1">INDIRECT("'"&amp;A128&amp;"'!"&amp;F128)</f>
        <v>n/a</v>
      </c>
    </row>
    <row r="129" spans="1:7">
      <c r="A129" s="1"/>
      <c r="B129" s="1"/>
      <c r="C129" s="1" t="s">
        <v>725</v>
      </c>
      <c r="D129" s="1"/>
      <c r="E129" s="1"/>
      <c r="F129" s="1"/>
      <c r="G129" s="1"/>
    </row>
    <row r="130" spans="1:7">
      <c r="A130" s="1" t="s">
        <v>314</v>
      </c>
      <c r="B130" s="1" t="s">
        <v>348</v>
      </c>
      <c r="C130" s="1">
        <f ca="1">INDIRECT("'"&amp;A130&amp;"'!"&amp;B130)</f>
        <v>4.12</v>
      </c>
      <c r="D130" s="1" t="s">
        <v>349</v>
      </c>
      <c r="E130" s="1">
        <f ca="1">INDIRECT("'"&amp;A130&amp;"'!"&amp;D130)</f>
        <v>0</v>
      </c>
      <c r="F130" s="1" t="s">
        <v>350</v>
      </c>
      <c r="G130" s="3" t="str">
        <f ca="1">INDIRECT("'"&amp;A130&amp;"'!"&amp;F130)</f>
        <v/>
      </c>
    </row>
    <row r="131" spans="1:7">
      <c r="A131" s="1"/>
      <c r="B131" s="1"/>
      <c r="C131" s="1" t="s">
        <v>351</v>
      </c>
      <c r="D131" s="1"/>
      <c r="E131" s="1"/>
      <c r="F131" s="1"/>
      <c r="G131" s="1"/>
    </row>
    <row r="132" spans="1:7">
      <c r="A132" s="1"/>
      <c r="B132" s="1"/>
      <c r="C132" s="1" t="s">
        <v>88</v>
      </c>
      <c r="D132" s="1"/>
      <c r="E132" s="1"/>
      <c r="F132" s="1"/>
      <c r="G132" s="1"/>
    </row>
    <row r="133" spans="1:7">
      <c r="A133" s="1"/>
      <c r="B133" s="1"/>
      <c r="C133" s="1" t="s">
        <v>45</v>
      </c>
      <c r="D133" s="1"/>
      <c r="E133" s="1"/>
      <c r="F133" s="1"/>
      <c r="G133" s="1"/>
    </row>
    <row r="134" spans="1:7">
      <c r="A134" s="1" t="s">
        <v>352</v>
      </c>
      <c r="B134" s="1" t="s">
        <v>353</v>
      </c>
      <c r="C134" s="1">
        <f ca="1">INDIRECT("'"&amp;A134&amp;"'!"&amp;B134)</f>
        <v>5.01</v>
      </c>
      <c r="D134" s="1" t="s">
        <v>354</v>
      </c>
      <c r="E134" s="1">
        <f ca="1">INDIRECT("'"&amp;A134&amp;"'!"&amp;D134)</f>
        <v>0</v>
      </c>
      <c r="F134" s="1" t="s">
        <v>355</v>
      </c>
      <c r="G134" s="3" t="str">
        <f ca="1">INDIRECT("'"&amp;A134&amp;"'!"&amp;F134)</f>
        <v/>
      </c>
    </row>
    <row r="135" spans="1:7">
      <c r="A135" s="1"/>
      <c r="B135" s="1"/>
      <c r="C135" s="1" t="s">
        <v>46</v>
      </c>
      <c r="D135" s="1"/>
      <c r="E135" s="1"/>
      <c r="F135" s="1"/>
      <c r="G135" s="1"/>
    </row>
    <row r="136" spans="1:7">
      <c r="A136" s="1" t="s">
        <v>352</v>
      </c>
      <c r="B136" s="1" t="s">
        <v>356</v>
      </c>
      <c r="C136" s="1">
        <f ca="1">INDIRECT("'"&amp;A136&amp;"'!"&amp;B136)</f>
        <v>5.0199999999999996</v>
      </c>
      <c r="D136" s="1" t="s">
        <v>357</v>
      </c>
      <c r="E136" s="1">
        <f ca="1">INDIRECT("'"&amp;A136&amp;"'!"&amp;D136)</f>
        <v>0</v>
      </c>
      <c r="F136" s="1" t="s">
        <v>358</v>
      </c>
      <c r="G136" s="3" t="str">
        <f ca="1">INDIRECT("'"&amp;A136&amp;"'!"&amp;F136)</f>
        <v/>
      </c>
    </row>
    <row r="137" spans="1:7">
      <c r="A137" s="1"/>
      <c r="B137" s="1"/>
      <c r="C137" s="1" t="s">
        <v>89</v>
      </c>
      <c r="D137" s="1"/>
      <c r="E137" s="1"/>
      <c r="F137" s="1"/>
      <c r="G137" s="1"/>
    </row>
    <row r="138" spans="1:7">
      <c r="A138" s="1" t="s">
        <v>352</v>
      </c>
      <c r="B138" s="1" t="s">
        <v>359</v>
      </c>
      <c r="C138" s="1">
        <f ca="1">INDIRECT("'"&amp;A138&amp;"'!"&amp;B138)</f>
        <v>5.03</v>
      </c>
      <c r="D138" s="1" t="s">
        <v>360</v>
      </c>
      <c r="E138" s="1">
        <f ca="1">INDIRECT("'"&amp;A138&amp;"'!"&amp;D138)</f>
        <v>0</v>
      </c>
      <c r="F138" s="1" t="s">
        <v>361</v>
      </c>
      <c r="G138" s="3" t="str">
        <f ca="1">INDIRECT("'"&amp;A138&amp;"'!"&amp;F138)</f>
        <v/>
      </c>
    </row>
    <row r="139" spans="1:7">
      <c r="A139" s="1"/>
      <c r="B139" s="1"/>
      <c r="C139" s="1" t="s">
        <v>90</v>
      </c>
      <c r="D139" s="1"/>
      <c r="E139" s="1"/>
      <c r="F139" s="1"/>
      <c r="G139" s="1"/>
    </row>
    <row r="140" spans="1:7">
      <c r="A140" s="1" t="s">
        <v>352</v>
      </c>
      <c r="B140" s="1" t="s">
        <v>362</v>
      </c>
      <c r="C140" s="1">
        <f ca="1">INDIRECT("'"&amp;A140&amp;"'!"&amp;B140)</f>
        <v>5.04</v>
      </c>
      <c r="D140" s="1" t="s">
        <v>363</v>
      </c>
      <c r="E140" s="1">
        <f ca="1">INDIRECT("'"&amp;A140&amp;"'!"&amp;D140)</f>
        <v>0</v>
      </c>
      <c r="F140" s="1" t="s">
        <v>364</v>
      </c>
      <c r="G140" s="3" t="str">
        <f ca="1">INDIRECT("'"&amp;A140&amp;"'!"&amp;F140)</f>
        <v/>
      </c>
    </row>
    <row r="141" spans="1:7">
      <c r="A141" s="1" t="s">
        <v>352</v>
      </c>
      <c r="B141" s="1" t="s">
        <v>365</v>
      </c>
      <c r="C141" s="1">
        <f t="shared" ref="C141:C142" ca="1" si="48">INDIRECT("'"&amp;A141&amp;"'!"&amp;B141)</f>
        <v>5.05</v>
      </c>
      <c r="D141" s="1" t="s">
        <v>366</v>
      </c>
      <c r="E141" s="1">
        <f t="shared" ref="E141:E142" ca="1" si="49">INDIRECT("'"&amp;A141&amp;"'!"&amp;D141)</f>
        <v>0</v>
      </c>
      <c r="F141" s="1" t="s">
        <v>367</v>
      </c>
      <c r="G141" s="3" t="str">
        <f t="shared" ref="G141:G142" ca="1" si="50">INDIRECT("'"&amp;A141&amp;"'!"&amp;F141)</f>
        <v/>
      </c>
    </row>
    <row r="142" spans="1:7">
      <c r="A142" s="1" t="s">
        <v>352</v>
      </c>
      <c r="B142" s="1" t="s">
        <v>368</v>
      </c>
      <c r="C142" s="1">
        <f t="shared" ca="1" si="48"/>
        <v>5.0599999999999996</v>
      </c>
      <c r="D142" s="1" t="s">
        <v>369</v>
      </c>
      <c r="E142" s="1">
        <f t="shared" ca="1" si="49"/>
        <v>0</v>
      </c>
      <c r="F142" s="1" t="s">
        <v>370</v>
      </c>
      <c r="G142" s="3" t="str">
        <f t="shared" ca="1" si="50"/>
        <v/>
      </c>
    </row>
    <row r="143" spans="1:7">
      <c r="A143" s="1"/>
      <c r="B143" s="1"/>
      <c r="C143" s="1" t="s">
        <v>769</v>
      </c>
      <c r="D143" s="1"/>
      <c r="E143" s="1"/>
      <c r="F143" s="1"/>
      <c r="G143" s="1"/>
    </row>
    <row r="144" spans="1:7">
      <c r="A144" s="1"/>
      <c r="B144" s="1"/>
      <c r="C144" s="1" t="s">
        <v>762</v>
      </c>
      <c r="D144" s="1"/>
      <c r="E144" s="1"/>
      <c r="F144" s="1"/>
      <c r="G144" s="1"/>
    </row>
    <row r="145" spans="1:7">
      <c r="A145" s="1" t="s">
        <v>352</v>
      </c>
      <c r="B145" s="1" t="s">
        <v>371</v>
      </c>
      <c r="C145" s="1">
        <f t="shared" ref="C145:C149" ca="1" si="51">INDIRECT("'"&amp;A145&amp;"'!"&amp;B145)</f>
        <v>5.07</v>
      </c>
      <c r="D145" s="1" t="s">
        <v>372</v>
      </c>
      <c r="E145" s="1">
        <f t="shared" ref="E145:E149" ca="1" si="52">INDIRECT("'"&amp;A145&amp;"'!"&amp;D145)</f>
        <v>0</v>
      </c>
      <c r="F145" s="1" t="s">
        <v>373</v>
      </c>
      <c r="G145" s="3" t="str">
        <f t="shared" ref="G145:G149" ca="1" si="53">INDIRECT("'"&amp;A145&amp;"'!"&amp;F145)</f>
        <v/>
      </c>
    </row>
    <row r="146" spans="1:7">
      <c r="A146" s="1"/>
      <c r="B146" s="1"/>
      <c r="C146" s="1" t="s">
        <v>768</v>
      </c>
      <c r="D146" s="1"/>
      <c r="E146" s="1"/>
      <c r="F146" s="1"/>
      <c r="G146" s="3"/>
    </row>
    <row r="147" spans="1:7">
      <c r="A147" s="1" t="s">
        <v>352</v>
      </c>
      <c r="B147" s="1" t="s">
        <v>374</v>
      </c>
      <c r="C147" s="1">
        <f t="shared" ca="1" si="51"/>
        <v>5.08</v>
      </c>
      <c r="D147" s="1" t="s">
        <v>375</v>
      </c>
      <c r="E147" s="1">
        <f t="shared" ca="1" si="52"/>
        <v>0</v>
      </c>
      <c r="F147" s="1" t="s">
        <v>376</v>
      </c>
      <c r="G147" s="3" t="str">
        <f t="shared" ca="1" si="53"/>
        <v/>
      </c>
    </row>
    <row r="148" spans="1:7">
      <c r="A148" s="1"/>
      <c r="B148" s="1"/>
      <c r="C148" s="1" t="s">
        <v>769</v>
      </c>
      <c r="D148" s="1"/>
      <c r="E148" s="1"/>
      <c r="F148" s="1"/>
      <c r="G148" s="3"/>
    </row>
    <row r="149" spans="1:7">
      <c r="A149" s="1" t="s">
        <v>352</v>
      </c>
      <c r="B149" s="1" t="s">
        <v>377</v>
      </c>
      <c r="C149" s="1">
        <f t="shared" ca="1" si="51"/>
        <v>5.09</v>
      </c>
      <c r="D149" s="1" t="s">
        <v>378</v>
      </c>
      <c r="E149" s="1">
        <f t="shared" ca="1" si="52"/>
        <v>0</v>
      </c>
      <c r="F149" s="1" t="s">
        <v>379</v>
      </c>
      <c r="G149" s="3" t="str">
        <f t="shared" ca="1" si="53"/>
        <v/>
      </c>
    </row>
    <row r="150" spans="1:7">
      <c r="A150" s="1"/>
      <c r="B150" s="1"/>
      <c r="C150" s="1" t="s">
        <v>770</v>
      </c>
      <c r="D150" s="1"/>
      <c r="E150" s="1"/>
      <c r="F150" s="1"/>
      <c r="G150" s="1"/>
    </row>
    <row r="151" spans="1:7">
      <c r="A151" s="1" t="s">
        <v>352</v>
      </c>
      <c r="B151" s="1" t="s">
        <v>380</v>
      </c>
      <c r="C151" s="45">
        <f ca="1">INDIRECT("'"&amp;A151&amp;"'!"&amp;B151)</f>
        <v>5.0999999999999996</v>
      </c>
      <c r="D151" s="1" t="s">
        <v>381</v>
      </c>
      <c r="E151" s="1" t="str">
        <f ca="1">INDIRECT("'"&amp;A151&amp;"'!"&amp;D151)</f>
        <v>Not applicable</v>
      </c>
      <c r="F151" s="1" t="s">
        <v>382</v>
      </c>
      <c r="G151" s="3" t="str">
        <f ca="1">INDIRECT("'"&amp;A151&amp;"'!"&amp;F151)</f>
        <v>n/a</v>
      </c>
    </row>
    <row r="152" spans="1:7">
      <c r="A152" s="1" t="s">
        <v>352</v>
      </c>
      <c r="B152" s="1" t="s">
        <v>383</v>
      </c>
      <c r="C152" s="1">
        <f ca="1">INDIRECT("'"&amp;A152&amp;"'!"&amp;B152)</f>
        <v>5.1100000000000003</v>
      </c>
      <c r="D152" s="1" t="s">
        <v>384</v>
      </c>
      <c r="E152" s="1" t="str">
        <f ca="1">INDIRECT("'"&amp;A152&amp;"'!"&amp;D152)</f>
        <v>Not applicable</v>
      </c>
      <c r="F152" s="1" t="s">
        <v>385</v>
      </c>
      <c r="G152" s="3" t="str">
        <f ca="1">INDIRECT("'"&amp;A152&amp;"'!"&amp;F152)</f>
        <v>n/a</v>
      </c>
    </row>
    <row r="153" spans="1:7">
      <c r="A153" s="1" t="s">
        <v>352</v>
      </c>
      <c r="B153" s="1" t="s">
        <v>386</v>
      </c>
      <c r="C153" s="1">
        <f t="shared" ref="C153" ca="1" si="54">INDIRECT("'"&amp;A153&amp;"'!"&amp;B153)</f>
        <v>5.12</v>
      </c>
      <c r="D153" s="1" t="s">
        <v>387</v>
      </c>
      <c r="E153" s="1" t="str">
        <f t="shared" ref="E153" ca="1" si="55">INDIRECT("'"&amp;A153&amp;"'!"&amp;D153)</f>
        <v>Not applicable</v>
      </c>
      <c r="F153" s="1" t="s">
        <v>388</v>
      </c>
      <c r="G153" s="3" t="str">
        <f t="shared" ref="G153" ca="1" si="56">INDIRECT("'"&amp;A153&amp;"'!"&amp;F153)</f>
        <v>n/a</v>
      </c>
    </row>
    <row r="154" spans="1:7">
      <c r="A154" s="1"/>
      <c r="B154" s="1"/>
      <c r="C154" s="1" t="s">
        <v>389</v>
      </c>
      <c r="D154" s="1"/>
      <c r="E154" s="1"/>
      <c r="F154" s="1"/>
      <c r="G154" s="1"/>
    </row>
    <row r="155" spans="1:7">
      <c r="A155" s="1"/>
      <c r="B155" s="1"/>
      <c r="C155" s="1" t="s">
        <v>97</v>
      </c>
      <c r="D155" s="1"/>
      <c r="E155" s="1"/>
      <c r="F155" s="1"/>
      <c r="G155" s="1"/>
    </row>
    <row r="156" spans="1:7">
      <c r="A156" s="1"/>
      <c r="B156" s="1"/>
      <c r="C156" s="1" t="s">
        <v>55</v>
      </c>
      <c r="D156" s="1"/>
      <c r="E156" s="1"/>
      <c r="F156" s="1"/>
      <c r="G156" s="1"/>
    </row>
    <row r="157" spans="1:7">
      <c r="A157" s="1" t="s">
        <v>390</v>
      </c>
      <c r="B157" s="1" t="s">
        <v>391</v>
      </c>
      <c r="C157" s="1">
        <f ca="1">INDIRECT("'"&amp;A157&amp;"'!"&amp;B157)</f>
        <v>6.01</v>
      </c>
      <c r="D157" s="1" t="s">
        <v>392</v>
      </c>
      <c r="E157" s="1">
        <f ca="1">INDIRECT("'"&amp;A157&amp;"'!"&amp;D157)</f>
        <v>0</v>
      </c>
      <c r="F157" s="1" t="s">
        <v>393</v>
      </c>
      <c r="G157" s="3" t="str">
        <f ca="1">INDIRECT("'"&amp;A157&amp;"'!"&amp;F157)</f>
        <v/>
      </c>
    </row>
    <row r="158" spans="1:7">
      <c r="A158" s="1"/>
      <c r="B158" s="1"/>
      <c r="C158" s="1" t="s">
        <v>46</v>
      </c>
      <c r="D158" s="1"/>
      <c r="E158" s="1"/>
      <c r="F158" s="1"/>
      <c r="G158" s="1"/>
    </row>
    <row r="159" spans="1:7">
      <c r="A159" s="1" t="s">
        <v>390</v>
      </c>
      <c r="B159" s="1" t="s">
        <v>394</v>
      </c>
      <c r="C159" s="1">
        <f ca="1">INDIRECT("'"&amp;A159&amp;"'!"&amp;B159)</f>
        <v>6.02</v>
      </c>
      <c r="D159" s="1" t="s">
        <v>395</v>
      </c>
      <c r="E159" s="1">
        <f ca="1">INDIRECT("'"&amp;A159&amp;"'!"&amp;D159)</f>
        <v>0</v>
      </c>
      <c r="F159" s="1" t="s">
        <v>396</v>
      </c>
      <c r="G159" s="3" t="str">
        <f ca="1">INDIRECT("'"&amp;A159&amp;"'!"&amp;F159)</f>
        <v/>
      </c>
    </row>
    <row r="160" spans="1:7">
      <c r="A160" s="1"/>
      <c r="B160" s="1"/>
      <c r="C160" s="1" t="s">
        <v>98</v>
      </c>
      <c r="D160" s="1"/>
      <c r="E160" s="1"/>
      <c r="F160" s="1"/>
      <c r="G160" s="1"/>
    </row>
    <row r="161" spans="1:7">
      <c r="A161" s="1" t="s">
        <v>390</v>
      </c>
      <c r="B161" s="1" t="s">
        <v>397</v>
      </c>
      <c r="C161" s="1">
        <f ca="1">INDIRECT("'"&amp;A161&amp;"'!"&amp;B161)</f>
        <v>6.03</v>
      </c>
      <c r="D161" s="1" t="s">
        <v>398</v>
      </c>
      <c r="E161" s="1">
        <f ca="1">INDIRECT("'"&amp;A161&amp;"'!"&amp;D161)</f>
        <v>0</v>
      </c>
      <c r="F161" s="1" t="s">
        <v>399</v>
      </c>
      <c r="G161" s="3" t="str">
        <f ca="1">INDIRECT("'"&amp;A161&amp;"'!"&amp;F161)</f>
        <v/>
      </c>
    </row>
    <row r="162" spans="1:7">
      <c r="A162" s="1"/>
      <c r="B162" s="1"/>
      <c r="C162" s="1" t="s">
        <v>99</v>
      </c>
      <c r="D162" s="1"/>
      <c r="E162" s="1"/>
      <c r="F162" s="1"/>
      <c r="G162" s="3"/>
    </row>
    <row r="163" spans="1:7">
      <c r="A163" s="1"/>
      <c r="B163" s="1"/>
      <c r="C163" s="1" t="s">
        <v>99</v>
      </c>
      <c r="D163" s="1"/>
      <c r="E163" s="1"/>
      <c r="F163" s="1"/>
      <c r="G163" s="1"/>
    </row>
    <row r="164" spans="1:7">
      <c r="A164" s="1" t="s">
        <v>390</v>
      </c>
      <c r="B164" s="1" t="s">
        <v>400</v>
      </c>
      <c r="C164" s="1">
        <f ca="1">INDIRECT("'"&amp;A164&amp;"'!"&amp;B164)</f>
        <v>6.04</v>
      </c>
      <c r="D164" s="1" t="s">
        <v>401</v>
      </c>
      <c r="E164" s="1">
        <f ca="1">INDIRECT("'"&amp;A164&amp;"'!"&amp;D164)</f>
        <v>0</v>
      </c>
      <c r="F164" s="1" t="s">
        <v>402</v>
      </c>
      <c r="G164" s="3" t="str">
        <f ca="1">INDIRECT("'"&amp;A164&amp;"'!"&amp;F164)</f>
        <v/>
      </c>
    </row>
    <row r="165" spans="1:7">
      <c r="A165" s="1" t="s">
        <v>390</v>
      </c>
      <c r="B165" s="1" t="s">
        <v>403</v>
      </c>
      <c r="C165" s="1">
        <f t="shared" ref="C165:C168" ca="1" si="57">INDIRECT("'"&amp;A165&amp;"'!"&amp;B165)</f>
        <v>6.05</v>
      </c>
      <c r="D165" s="1" t="s">
        <v>404</v>
      </c>
      <c r="E165" s="1">
        <f t="shared" ref="E165:E168" ca="1" si="58">INDIRECT("'"&amp;A165&amp;"'!"&amp;D165)</f>
        <v>0</v>
      </c>
      <c r="F165" s="1" t="s">
        <v>405</v>
      </c>
      <c r="G165" s="3" t="str">
        <f t="shared" ref="G165:G168" ca="1" si="59">INDIRECT("'"&amp;A165&amp;"'!"&amp;F165)</f>
        <v/>
      </c>
    </row>
    <row r="166" spans="1:7">
      <c r="A166" s="1"/>
      <c r="B166" s="1"/>
      <c r="C166" s="1" t="s">
        <v>799</v>
      </c>
      <c r="D166" s="1"/>
      <c r="E166" s="1"/>
      <c r="F166" s="1"/>
      <c r="G166" s="3"/>
    </row>
    <row r="167" spans="1:7">
      <c r="A167" s="1"/>
      <c r="B167" s="1"/>
      <c r="C167" s="1" t="s">
        <v>101</v>
      </c>
      <c r="D167" s="1"/>
      <c r="E167" s="1"/>
      <c r="F167" s="1"/>
      <c r="G167" s="3"/>
    </row>
    <row r="168" spans="1:7">
      <c r="A168" s="1" t="s">
        <v>390</v>
      </c>
      <c r="B168" s="1" t="s">
        <v>406</v>
      </c>
      <c r="C168" s="1">
        <f t="shared" ca="1" si="57"/>
        <v>6.06</v>
      </c>
      <c r="D168" s="1" t="s">
        <v>407</v>
      </c>
      <c r="E168" s="1">
        <f t="shared" ca="1" si="58"/>
        <v>0</v>
      </c>
      <c r="F168" s="1" t="s">
        <v>408</v>
      </c>
      <c r="G168" s="3" t="str">
        <f t="shared" ca="1" si="59"/>
        <v/>
      </c>
    </row>
    <row r="169" spans="1:7">
      <c r="A169" s="1" t="s">
        <v>390</v>
      </c>
      <c r="B169" s="1" t="s">
        <v>409</v>
      </c>
      <c r="C169" s="1">
        <f t="shared" ref="C169:C172" ca="1" si="60">INDIRECT("'"&amp;A169&amp;"'!"&amp;B169)</f>
        <v>6.07</v>
      </c>
      <c r="D169" s="1" t="s">
        <v>410</v>
      </c>
      <c r="E169" s="1">
        <f t="shared" ref="E169:E172" ca="1" si="61">INDIRECT("'"&amp;A169&amp;"'!"&amp;D169)</f>
        <v>0</v>
      </c>
      <c r="F169" s="1" t="s">
        <v>411</v>
      </c>
      <c r="G169" s="3" t="str">
        <f t="shared" ref="G169:G172" ca="1" si="62">INDIRECT("'"&amp;A169&amp;"'!"&amp;F169)</f>
        <v/>
      </c>
    </row>
    <row r="170" spans="1:7">
      <c r="A170" s="1"/>
      <c r="B170" s="1"/>
      <c r="C170" s="1" t="s">
        <v>102</v>
      </c>
      <c r="D170" s="1"/>
      <c r="E170" s="1"/>
      <c r="F170" s="1"/>
      <c r="G170" s="3"/>
    </row>
    <row r="171" spans="1:7">
      <c r="A171" s="1"/>
      <c r="B171" s="1"/>
      <c r="C171" s="1" t="s">
        <v>103</v>
      </c>
      <c r="D171" s="1"/>
      <c r="E171" s="1"/>
      <c r="F171" s="1"/>
      <c r="G171" s="3"/>
    </row>
    <row r="172" spans="1:7">
      <c r="A172" s="1" t="s">
        <v>390</v>
      </c>
      <c r="B172" s="1" t="s">
        <v>412</v>
      </c>
      <c r="C172" s="1">
        <f t="shared" ca="1" si="60"/>
        <v>6.08</v>
      </c>
      <c r="D172" s="1" t="s">
        <v>413</v>
      </c>
      <c r="E172" s="1">
        <f t="shared" ca="1" si="61"/>
        <v>0</v>
      </c>
      <c r="F172" s="1" t="s">
        <v>414</v>
      </c>
      <c r="G172" s="3" t="str">
        <f t="shared" ca="1" si="62"/>
        <v/>
      </c>
    </row>
    <row r="173" spans="1:7">
      <c r="A173" s="1" t="s">
        <v>390</v>
      </c>
      <c r="B173" s="1" t="s">
        <v>415</v>
      </c>
      <c r="C173" s="1">
        <f t="shared" ref="C173:C175" ca="1" si="63">INDIRECT("'"&amp;A173&amp;"'!"&amp;B173)</f>
        <v>6.09</v>
      </c>
      <c r="D173" s="1" t="s">
        <v>416</v>
      </c>
      <c r="E173" s="1">
        <f t="shared" ref="E173:E175" ca="1" si="64">INDIRECT("'"&amp;A173&amp;"'!"&amp;D173)</f>
        <v>0</v>
      </c>
      <c r="F173" s="1" t="s">
        <v>417</v>
      </c>
      <c r="G173" s="3" t="str">
        <f t="shared" ref="G173:G175" ca="1" si="65">INDIRECT("'"&amp;A173&amp;"'!"&amp;F173)</f>
        <v/>
      </c>
    </row>
    <row r="174" spans="1:7">
      <c r="A174" s="1"/>
      <c r="B174" s="1"/>
      <c r="C174" s="1" t="s">
        <v>105</v>
      </c>
      <c r="D174" s="1"/>
      <c r="E174" s="1"/>
      <c r="F174" s="1"/>
      <c r="G174" s="3"/>
    </row>
    <row r="175" spans="1:7">
      <c r="A175" s="1" t="s">
        <v>390</v>
      </c>
      <c r="B175" s="1" t="s">
        <v>418</v>
      </c>
      <c r="C175" s="45">
        <f t="shared" ca="1" si="63"/>
        <v>6.1</v>
      </c>
      <c r="D175" s="1" t="s">
        <v>419</v>
      </c>
      <c r="E175" s="1">
        <f t="shared" ca="1" si="64"/>
        <v>0</v>
      </c>
      <c r="F175" s="1" t="s">
        <v>420</v>
      </c>
      <c r="G175" s="3" t="str">
        <f t="shared" ca="1" si="65"/>
        <v/>
      </c>
    </row>
    <row r="176" spans="1:7">
      <c r="A176" s="1"/>
      <c r="B176" s="1"/>
      <c r="C176" s="1" t="s">
        <v>107</v>
      </c>
      <c r="D176" s="1"/>
      <c r="E176" s="1"/>
      <c r="F176" s="1"/>
      <c r="G176" s="1"/>
    </row>
    <row r="177" spans="1:7">
      <c r="A177" s="1"/>
      <c r="B177" s="1"/>
      <c r="C177" s="1" t="s">
        <v>108</v>
      </c>
      <c r="D177" s="1"/>
      <c r="E177" s="1"/>
      <c r="F177" s="1"/>
      <c r="G177" s="1"/>
    </row>
    <row r="178" spans="1:7">
      <c r="A178" s="1"/>
      <c r="B178" s="1"/>
      <c r="C178" s="1" t="s">
        <v>45</v>
      </c>
      <c r="D178" s="1"/>
      <c r="E178" s="1"/>
      <c r="F178" s="1"/>
      <c r="G178" s="1"/>
    </row>
    <row r="179" spans="1:7">
      <c r="A179" s="1" t="s">
        <v>456</v>
      </c>
      <c r="B179" s="1" t="s">
        <v>421</v>
      </c>
      <c r="C179" s="1">
        <f ca="1">INDIRECT("'"&amp;A179&amp;"'!"&amp;B179)</f>
        <v>7.01</v>
      </c>
      <c r="D179" s="1" t="s">
        <v>431</v>
      </c>
      <c r="E179" s="1">
        <f ca="1">INDIRECT("'"&amp;A179&amp;"'!"&amp;D179)</f>
        <v>0</v>
      </c>
      <c r="F179" s="1" t="s">
        <v>432</v>
      </c>
      <c r="G179" s="3" t="str">
        <f ca="1">INDIRECT("'"&amp;A179&amp;"'!"&amp;F179)</f>
        <v/>
      </c>
    </row>
    <row r="180" spans="1:7">
      <c r="A180" s="1"/>
      <c r="B180" s="1"/>
      <c r="C180" s="1" t="s">
        <v>46</v>
      </c>
      <c r="D180" s="1"/>
      <c r="E180" s="1"/>
      <c r="F180" s="1"/>
      <c r="G180" s="1"/>
    </row>
    <row r="181" spans="1:7">
      <c r="A181" s="1" t="s">
        <v>456</v>
      </c>
      <c r="B181" s="1" t="s">
        <v>422</v>
      </c>
      <c r="C181" s="1">
        <f ca="1">INDIRECT("'"&amp;A181&amp;"'!"&amp;B181)</f>
        <v>7.02</v>
      </c>
      <c r="D181" s="1" t="s">
        <v>433</v>
      </c>
      <c r="E181" s="1">
        <f ca="1">INDIRECT("'"&amp;A181&amp;"'!"&amp;D181)</f>
        <v>0</v>
      </c>
      <c r="F181" s="1" t="s">
        <v>434</v>
      </c>
      <c r="G181" s="3" t="str">
        <f ca="1">INDIRECT("'"&amp;A181&amp;"'!"&amp;F181)</f>
        <v/>
      </c>
    </row>
    <row r="182" spans="1:7">
      <c r="A182" s="1"/>
      <c r="B182" s="1"/>
      <c r="C182" s="1" t="s">
        <v>110</v>
      </c>
      <c r="D182" s="1"/>
      <c r="E182" s="1"/>
      <c r="F182" s="1"/>
      <c r="G182" s="3"/>
    </row>
    <row r="183" spans="1:7">
      <c r="A183" s="1"/>
      <c r="B183" s="1"/>
      <c r="C183" s="1" t="s">
        <v>111</v>
      </c>
      <c r="D183" s="1"/>
      <c r="E183" s="1"/>
      <c r="F183" s="1"/>
      <c r="G183" s="1"/>
    </row>
    <row r="184" spans="1:7">
      <c r="A184" s="1" t="s">
        <v>456</v>
      </c>
      <c r="B184" s="1" t="s">
        <v>423</v>
      </c>
      <c r="C184" s="1">
        <f ca="1">INDIRECT("'"&amp;A184&amp;"'!"&amp;B184)</f>
        <v>7.03</v>
      </c>
      <c r="D184" s="1" t="s">
        <v>435</v>
      </c>
      <c r="E184" s="1">
        <f ca="1">INDIRECT("'"&amp;A184&amp;"'!"&amp;D184)</f>
        <v>0</v>
      </c>
      <c r="F184" s="1" t="s">
        <v>436</v>
      </c>
      <c r="G184" s="3" t="str">
        <f ca="1">INDIRECT("'"&amp;A184&amp;"'!"&amp;F184)</f>
        <v/>
      </c>
    </row>
    <row r="185" spans="1:7">
      <c r="A185" s="1" t="s">
        <v>456</v>
      </c>
      <c r="B185" s="1" t="s">
        <v>424</v>
      </c>
      <c r="C185" s="1">
        <f t="shared" ref="C185:C187" ca="1" si="66">INDIRECT("'"&amp;A185&amp;"'!"&amp;B185)</f>
        <v>7.04</v>
      </c>
      <c r="D185" s="1" t="s">
        <v>437</v>
      </c>
      <c r="E185" s="1">
        <f t="shared" ref="E185:E187" ca="1" si="67">INDIRECT("'"&amp;A185&amp;"'!"&amp;D185)</f>
        <v>0</v>
      </c>
      <c r="F185" s="1" t="s">
        <v>438</v>
      </c>
      <c r="G185" s="3" t="str">
        <f t="shared" ref="G185:G187" ca="1" si="68">INDIRECT("'"&amp;A185&amp;"'!"&amp;F185)</f>
        <v/>
      </c>
    </row>
    <row r="186" spans="1:7">
      <c r="A186" s="1"/>
      <c r="B186" s="1"/>
      <c r="C186" s="1" t="s">
        <v>112</v>
      </c>
      <c r="D186" s="1"/>
      <c r="E186" s="1"/>
      <c r="F186" s="1"/>
      <c r="G186" s="3"/>
    </row>
    <row r="187" spans="1:7">
      <c r="A187" s="1" t="s">
        <v>456</v>
      </c>
      <c r="B187" s="1" t="s">
        <v>425</v>
      </c>
      <c r="C187" s="1">
        <f t="shared" ca="1" si="66"/>
        <v>7.05</v>
      </c>
      <c r="D187" s="1" t="s">
        <v>439</v>
      </c>
      <c r="E187" s="1">
        <f t="shared" ca="1" si="67"/>
        <v>0</v>
      </c>
      <c r="F187" s="1" t="s">
        <v>440</v>
      </c>
      <c r="G187" s="3" t="str">
        <f t="shared" ca="1" si="68"/>
        <v/>
      </c>
    </row>
    <row r="188" spans="1:7">
      <c r="A188" s="1" t="s">
        <v>456</v>
      </c>
      <c r="B188" s="1" t="s">
        <v>426</v>
      </c>
      <c r="C188" s="1">
        <f t="shared" ref="C188:C193" ca="1" si="69">INDIRECT("'"&amp;A188&amp;"'!"&amp;B188)</f>
        <v>7.06</v>
      </c>
      <c r="D188" s="1" t="s">
        <v>441</v>
      </c>
      <c r="E188" s="1">
        <f t="shared" ref="E188:E193" ca="1" si="70">INDIRECT("'"&amp;A188&amp;"'!"&amp;D188)</f>
        <v>0</v>
      </c>
      <c r="F188" s="1" t="s">
        <v>442</v>
      </c>
      <c r="G188" s="3" t="str">
        <f t="shared" ref="G188:G193" ca="1" si="71">INDIRECT("'"&amp;A188&amp;"'!"&amp;F188)</f>
        <v/>
      </c>
    </row>
    <row r="189" spans="1:7">
      <c r="A189" s="1"/>
      <c r="B189" s="1"/>
      <c r="C189" s="1" t="s">
        <v>113</v>
      </c>
      <c r="D189" s="1"/>
      <c r="E189" s="1"/>
      <c r="F189" s="1"/>
      <c r="G189" s="3"/>
    </row>
    <row r="190" spans="1:7">
      <c r="A190" s="1"/>
      <c r="B190" s="1"/>
      <c r="C190" s="1" t="s">
        <v>113</v>
      </c>
      <c r="D190" s="1"/>
      <c r="E190" s="1"/>
      <c r="F190" s="1"/>
      <c r="G190" s="3"/>
    </row>
    <row r="191" spans="1:7">
      <c r="A191" s="1" t="s">
        <v>456</v>
      </c>
      <c r="B191" s="1" t="s">
        <v>427</v>
      </c>
      <c r="C191" s="1">
        <f t="shared" ca="1" si="69"/>
        <v>7.07</v>
      </c>
      <c r="D191" s="1" t="s">
        <v>443</v>
      </c>
      <c r="E191" s="1">
        <f t="shared" ca="1" si="70"/>
        <v>0</v>
      </c>
      <c r="F191" s="1" t="s">
        <v>444</v>
      </c>
      <c r="G191" s="3" t="str">
        <f t="shared" ca="1" si="71"/>
        <v/>
      </c>
    </row>
    <row r="192" spans="1:7">
      <c r="A192" s="1" t="s">
        <v>456</v>
      </c>
      <c r="B192" s="1" t="s">
        <v>428</v>
      </c>
      <c r="C192" s="1">
        <f t="shared" ca="1" si="69"/>
        <v>7.08</v>
      </c>
      <c r="D192" s="1" t="s">
        <v>445</v>
      </c>
      <c r="E192" s="1">
        <f t="shared" ca="1" si="70"/>
        <v>0</v>
      </c>
      <c r="F192" s="1" t="s">
        <v>446</v>
      </c>
      <c r="G192" s="3" t="str">
        <f t="shared" ca="1" si="71"/>
        <v/>
      </c>
    </row>
    <row r="193" spans="1:7">
      <c r="A193" s="1" t="s">
        <v>456</v>
      </c>
      <c r="B193" s="1" t="s">
        <v>429</v>
      </c>
      <c r="C193" s="1">
        <f t="shared" ca="1" si="69"/>
        <v>7.09</v>
      </c>
      <c r="D193" s="1" t="s">
        <v>447</v>
      </c>
      <c r="E193" s="1">
        <f t="shared" ca="1" si="70"/>
        <v>0</v>
      </c>
      <c r="F193" s="1" t="s">
        <v>448</v>
      </c>
      <c r="G193" s="3" t="str">
        <f t="shared" ca="1" si="71"/>
        <v/>
      </c>
    </row>
    <row r="194" spans="1:7">
      <c r="A194" s="1" t="s">
        <v>456</v>
      </c>
      <c r="B194" s="1" t="s">
        <v>430</v>
      </c>
      <c r="C194" s="45">
        <f t="shared" ref="C194" ca="1" si="72">INDIRECT("'"&amp;A194&amp;"'!"&amp;B194)</f>
        <v>7.1</v>
      </c>
      <c r="D194" s="1" t="s">
        <v>449</v>
      </c>
      <c r="E194" s="1">
        <f t="shared" ref="E194" ca="1" si="73">INDIRECT("'"&amp;A194&amp;"'!"&amp;D194)</f>
        <v>0</v>
      </c>
      <c r="F194" s="1" t="s">
        <v>450</v>
      </c>
      <c r="G194" s="3" t="str">
        <f t="shared" ref="G194" ca="1" si="74">INDIRECT("'"&amp;A194&amp;"'!"&amp;F194)</f>
        <v/>
      </c>
    </row>
  </sheetData>
  <autoFilter ref="A1:G194" xr:uid="{00000000-0009-0000-0000-000008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9E4BF"/>
  </sheetPr>
  <dimension ref="A1:E109"/>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846</v>
      </c>
    </row>
    <row r="3" spans="2:4" ht="51" customHeight="1">
      <c r="B3" s="375" t="s">
        <v>54</v>
      </c>
      <c r="C3" s="375"/>
      <c r="D3" s="1"/>
    </row>
    <row r="4" spans="2:4">
      <c r="B4" s="1"/>
      <c r="C4" s="1"/>
      <c r="D4" s="1"/>
    </row>
    <row r="5" spans="2:4" s="294" customFormat="1" ht="25.5" customHeight="1">
      <c r="B5" s="291" t="s">
        <v>1</v>
      </c>
      <c r="C5" s="297" t="s">
        <v>457</v>
      </c>
      <c r="D5" s="298" t="s">
        <v>458</v>
      </c>
    </row>
    <row r="6" spans="2:4" ht="25.5" customHeight="1">
      <c r="B6" s="376" t="s">
        <v>536</v>
      </c>
      <c r="C6" s="377"/>
      <c r="D6" s="105"/>
    </row>
    <row r="7" spans="2:4">
      <c r="B7" s="157" t="s">
        <v>55</v>
      </c>
      <c r="C7" s="160"/>
      <c r="D7" s="161"/>
    </row>
    <row r="8" spans="2:4">
      <c r="B8" s="270">
        <v>3.01</v>
      </c>
      <c r="C8" s="119" t="s">
        <v>451</v>
      </c>
      <c r="D8" s="120"/>
    </row>
    <row r="9" spans="2:4">
      <c r="B9" s="320"/>
      <c r="C9" s="119" t="s">
        <v>452</v>
      </c>
      <c r="D9" s="120"/>
    </row>
    <row r="10" spans="2:4">
      <c r="B10" s="320"/>
      <c r="C10" s="119" t="s">
        <v>453</v>
      </c>
      <c r="D10" s="120"/>
    </row>
    <row r="11" spans="2:4">
      <c r="B11" s="320"/>
      <c r="C11" s="119" t="s">
        <v>454</v>
      </c>
      <c r="D11" s="120"/>
    </row>
    <row r="12" spans="2:4">
      <c r="B12" s="320"/>
      <c r="C12" s="119" t="s">
        <v>455</v>
      </c>
      <c r="D12" s="120"/>
    </row>
    <row r="13" spans="2:4">
      <c r="B13" s="270">
        <v>3.02</v>
      </c>
      <c r="C13" s="119" t="s">
        <v>451</v>
      </c>
      <c r="D13" s="195"/>
    </row>
    <row r="14" spans="2:4">
      <c r="B14" s="320"/>
      <c r="C14" s="119" t="s">
        <v>452</v>
      </c>
      <c r="D14" s="195"/>
    </row>
    <row r="15" spans="2:4">
      <c r="B15" s="320"/>
      <c r="C15" s="119" t="s">
        <v>453</v>
      </c>
      <c r="D15" s="195"/>
    </row>
    <row r="16" spans="2:4">
      <c r="B16" s="320"/>
      <c r="C16" s="119" t="s">
        <v>454</v>
      </c>
      <c r="D16" s="195"/>
    </row>
    <row r="17" spans="2:4">
      <c r="B17" s="320"/>
      <c r="C17" s="119" t="s">
        <v>455</v>
      </c>
      <c r="D17" s="195"/>
    </row>
    <row r="18" spans="2:4">
      <c r="B18" s="157" t="s">
        <v>56</v>
      </c>
      <c r="C18" s="173"/>
      <c r="D18" s="196"/>
    </row>
    <row r="19" spans="2:4">
      <c r="B19" s="270">
        <v>3.03</v>
      </c>
      <c r="C19" s="119" t="s">
        <v>451</v>
      </c>
      <c r="D19" s="195"/>
    </row>
    <row r="20" spans="2:4">
      <c r="B20" s="320"/>
      <c r="C20" s="119" t="s">
        <v>452</v>
      </c>
      <c r="D20" s="195"/>
    </row>
    <row r="21" spans="2:4">
      <c r="B21" s="320"/>
      <c r="C21" s="119" t="s">
        <v>453</v>
      </c>
      <c r="D21" s="195"/>
    </row>
    <row r="22" spans="2:4">
      <c r="B22" s="320"/>
      <c r="C22" s="119" t="s">
        <v>454</v>
      </c>
      <c r="D22" s="195"/>
    </row>
    <row r="23" spans="2:4">
      <c r="B23" s="320"/>
      <c r="C23" s="119" t="s">
        <v>455</v>
      </c>
      <c r="D23" s="195"/>
    </row>
    <row r="24" spans="2:4">
      <c r="B24" s="157" t="s">
        <v>58</v>
      </c>
      <c r="C24" s="173"/>
      <c r="D24" s="196"/>
    </row>
    <row r="25" spans="2:4">
      <c r="B25" s="270">
        <v>3.04</v>
      </c>
      <c r="C25" s="119" t="s">
        <v>451</v>
      </c>
      <c r="D25" s="195"/>
    </row>
    <row r="26" spans="2:4">
      <c r="B26" s="320"/>
      <c r="C26" s="119" t="s">
        <v>452</v>
      </c>
      <c r="D26" s="195"/>
    </row>
    <row r="27" spans="2:4">
      <c r="B27" s="320"/>
      <c r="C27" s="119" t="s">
        <v>453</v>
      </c>
      <c r="D27" s="195"/>
    </row>
    <row r="28" spans="2:4">
      <c r="B28" s="320"/>
      <c r="C28" s="119" t="s">
        <v>454</v>
      </c>
      <c r="D28" s="195"/>
    </row>
    <row r="29" spans="2:4">
      <c r="B29" s="320"/>
      <c r="C29" s="119" t="s">
        <v>455</v>
      </c>
      <c r="D29" s="195"/>
    </row>
    <row r="30" spans="2:4">
      <c r="B30" s="159" t="s">
        <v>59</v>
      </c>
      <c r="C30" s="197"/>
      <c r="D30" s="198"/>
    </row>
    <row r="31" spans="2:4">
      <c r="B31" s="157" t="s">
        <v>60</v>
      </c>
      <c r="C31" s="173"/>
      <c r="D31" s="196"/>
    </row>
    <row r="32" spans="2:4">
      <c r="B32" s="270">
        <v>3.05</v>
      </c>
      <c r="C32" s="119" t="s">
        <v>451</v>
      </c>
      <c r="D32" s="195"/>
    </row>
    <row r="33" spans="2:4">
      <c r="B33" s="320"/>
      <c r="C33" s="119" t="s">
        <v>452</v>
      </c>
      <c r="D33" s="195"/>
    </row>
    <row r="34" spans="2:4">
      <c r="B34" s="320"/>
      <c r="C34" s="119" t="s">
        <v>453</v>
      </c>
      <c r="D34" s="195"/>
    </row>
    <row r="35" spans="2:4">
      <c r="B35" s="320"/>
      <c r="C35" s="119" t="s">
        <v>454</v>
      </c>
      <c r="D35" s="195"/>
    </row>
    <row r="36" spans="2:4">
      <c r="B36" s="320"/>
      <c r="C36" s="119" t="s">
        <v>455</v>
      </c>
      <c r="D36" s="195"/>
    </row>
    <row r="37" spans="2:4">
      <c r="B37" s="270">
        <v>3.06</v>
      </c>
      <c r="C37" s="119" t="s">
        <v>451</v>
      </c>
      <c r="D37" s="195"/>
    </row>
    <row r="38" spans="2:4">
      <c r="B38" s="320"/>
      <c r="C38" s="119" t="s">
        <v>452</v>
      </c>
      <c r="D38" s="195"/>
    </row>
    <row r="39" spans="2:4">
      <c r="B39" s="320"/>
      <c r="C39" s="119" t="s">
        <v>453</v>
      </c>
      <c r="D39" s="195"/>
    </row>
    <row r="40" spans="2:4">
      <c r="B40" s="320"/>
      <c r="C40" s="119" t="s">
        <v>454</v>
      </c>
      <c r="D40" s="195"/>
    </row>
    <row r="41" spans="2:4">
      <c r="B41" s="320"/>
      <c r="C41" s="119" t="s">
        <v>455</v>
      </c>
      <c r="D41" s="195"/>
    </row>
    <row r="42" spans="2:4">
      <c r="B42" s="270">
        <v>3.07</v>
      </c>
      <c r="C42" s="119" t="s">
        <v>451</v>
      </c>
      <c r="D42" s="195"/>
    </row>
    <row r="43" spans="2:4">
      <c r="B43" s="320"/>
      <c r="C43" s="119" t="s">
        <v>452</v>
      </c>
      <c r="D43" s="195"/>
    </row>
    <row r="44" spans="2:4">
      <c r="B44" s="320"/>
      <c r="C44" s="119" t="s">
        <v>453</v>
      </c>
      <c r="D44" s="195"/>
    </row>
    <row r="45" spans="2:4">
      <c r="B45" s="320"/>
      <c r="C45" s="119" t="s">
        <v>454</v>
      </c>
      <c r="D45" s="195"/>
    </row>
    <row r="46" spans="2:4">
      <c r="B46" s="320"/>
      <c r="C46" s="119" t="s">
        <v>455</v>
      </c>
      <c r="D46" s="195"/>
    </row>
    <row r="47" spans="2:4">
      <c r="B47" s="270">
        <v>3.08</v>
      </c>
      <c r="C47" s="119" t="s">
        <v>451</v>
      </c>
      <c r="D47" s="195"/>
    </row>
    <row r="48" spans="2:4">
      <c r="B48" s="320"/>
      <c r="C48" s="119" t="s">
        <v>452</v>
      </c>
      <c r="D48" s="195"/>
    </row>
    <row r="49" spans="2:4">
      <c r="B49" s="320"/>
      <c r="C49" s="119" t="s">
        <v>453</v>
      </c>
      <c r="D49" s="195"/>
    </row>
    <row r="50" spans="2:4">
      <c r="B50" s="320"/>
      <c r="C50" s="119" t="s">
        <v>454</v>
      </c>
      <c r="D50" s="195"/>
    </row>
    <row r="51" spans="2:4">
      <c r="B51" s="320"/>
      <c r="C51" s="119" t="s">
        <v>455</v>
      </c>
      <c r="D51" s="195"/>
    </row>
    <row r="52" spans="2:4">
      <c r="B52" s="157" t="s">
        <v>61</v>
      </c>
      <c r="C52" s="173"/>
      <c r="D52" s="196"/>
    </row>
    <row r="53" spans="2:4">
      <c r="B53" s="270">
        <v>3.09</v>
      </c>
      <c r="C53" s="119" t="s">
        <v>451</v>
      </c>
      <c r="D53" s="195"/>
    </row>
    <row r="54" spans="2:4">
      <c r="B54" s="320"/>
      <c r="C54" s="119" t="s">
        <v>452</v>
      </c>
      <c r="D54" s="195"/>
    </row>
    <row r="55" spans="2:4">
      <c r="B55" s="320"/>
      <c r="C55" s="119" t="s">
        <v>453</v>
      </c>
      <c r="D55" s="195"/>
    </row>
    <row r="56" spans="2:4">
      <c r="B56" s="320"/>
      <c r="C56" s="119" t="s">
        <v>454</v>
      </c>
      <c r="D56" s="195"/>
    </row>
    <row r="57" spans="2:4">
      <c r="B57" s="320"/>
      <c r="C57" s="119" t="s">
        <v>455</v>
      </c>
      <c r="D57" s="195"/>
    </row>
    <row r="58" spans="2:4">
      <c r="B58" s="157" t="s">
        <v>62</v>
      </c>
      <c r="C58" s="173"/>
      <c r="D58" s="196"/>
    </row>
    <row r="59" spans="2:4">
      <c r="B59" s="271">
        <v>3.1</v>
      </c>
      <c r="C59" s="119" t="s">
        <v>451</v>
      </c>
      <c r="D59" s="195"/>
    </row>
    <row r="60" spans="2:4">
      <c r="B60" s="320"/>
      <c r="C60" s="119" t="s">
        <v>452</v>
      </c>
      <c r="D60" s="195"/>
    </row>
    <row r="61" spans="2:4">
      <c r="B61" s="320"/>
      <c r="C61" s="119" t="s">
        <v>453</v>
      </c>
      <c r="D61" s="195"/>
    </row>
    <row r="62" spans="2:4">
      <c r="B62" s="320"/>
      <c r="C62" s="119" t="s">
        <v>454</v>
      </c>
      <c r="D62" s="195"/>
    </row>
    <row r="63" spans="2:4">
      <c r="B63" s="320"/>
      <c r="C63" s="119" t="s">
        <v>455</v>
      </c>
      <c r="D63" s="195"/>
    </row>
    <row r="64" spans="2:4">
      <c r="B64" s="157" t="s">
        <v>63</v>
      </c>
      <c r="C64" s="173"/>
      <c r="D64" s="196"/>
    </row>
    <row r="65" spans="2:4">
      <c r="B65" s="270">
        <v>3.11</v>
      </c>
      <c r="C65" s="119" t="s">
        <v>451</v>
      </c>
      <c r="D65" s="195"/>
    </row>
    <row r="66" spans="2:4">
      <c r="B66" s="320"/>
      <c r="C66" s="119" t="s">
        <v>452</v>
      </c>
      <c r="D66" s="195"/>
    </row>
    <row r="67" spans="2:4">
      <c r="B67" s="320"/>
      <c r="C67" s="119" t="s">
        <v>453</v>
      </c>
      <c r="D67" s="195"/>
    </row>
    <row r="68" spans="2:4">
      <c r="B68" s="320"/>
      <c r="C68" s="119" t="s">
        <v>454</v>
      </c>
      <c r="D68" s="195"/>
    </row>
    <row r="69" spans="2:4">
      <c r="B69" s="320"/>
      <c r="C69" s="119" t="s">
        <v>455</v>
      </c>
      <c r="D69" s="195"/>
    </row>
    <row r="70" spans="2:4">
      <c r="B70" s="157" t="s">
        <v>538</v>
      </c>
      <c r="C70" s="173"/>
      <c r="D70" s="196"/>
    </row>
    <row r="71" spans="2:4">
      <c r="B71" s="270">
        <v>3.12</v>
      </c>
      <c r="C71" s="119" t="s">
        <v>451</v>
      </c>
      <c r="D71" s="195"/>
    </row>
    <row r="72" spans="2:4">
      <c r="B72" s="320"/>
      <c r="C72" s="119" t="s">
        <v>452</v>
      </c>
      <c r="D72" s="195"/>
    </row>
    <row r="73" spans="2:4">
      <c r="B73" s="320"/>
      <c r="C73" s="119" t="s">
        <v>453</v>
      </c>
      <c r="D73" s="195"/>
    </row>
    <row r="74" spans="2:4">
      <c r="B74" s="320"/>
      <c r="C74" s="119" t="s">
        <v>454</v>
      </c>
      <c r="D74" s="195"/>
    </row>
    <row r="75" spans="2:4">
      <c r="B75" s="320"/>
      <c r="C75" s="119" t="s">
        <v>455</v>
      </c>
      <c r="D75" s="195"/>
    </row>
    <row r="76" spans="2:4">
      <c r="B76" s="270">
        <v>3.13</v>
      </c>
      <c r="C76" s="119" t="s">
        <v>451</v>
      </c>
      <c r="D76" s="195"/>
    </row>
    <row r="77" spans="2:4">
      <c r="B77" s="320"/>
      <c r="C77" s="119" t="s">
        <v>452</v>
      </c>
      <c r="D77" s="195"/>
    </row>
    <row r="78" spans="2:4">
      <c r="B78" s="320"/>
      <c r="C78" s="119" t="s">
        <v>453</v>
      </c>
      <c r="D78" s="195"/>
    </row>
    <row r="79" spans="2:4">
      <c r="B79" s="320"/>
      <c r="C79" s="119" t="s">
        <v>454</v>
      </c>
      <c r="D79" s="195"/>
    </row>
    <row r="80" spans="2:4">
      <c r="B80" s="320"/>
      <c r="C80" s="119" t="s">
        <v>455</v>
      </c>
      <c r="D80" s="195"/>
    </row>
    <row r="81" spans="2:4">
      <c r="B81" s="157" t="s">
        <v>539</v>
      </c>
      <c r="C81" s="173"/>
      <c r="D81" s="196"/>
    </row>
    <row r="82" spans="2:4">
      <c r="B82" s="270">
        <v>3.14</v>
      </c>
      <c r="C82" s="119" t="s">
        <v>451</v>
      </c>
      <c r="D82" s="195"/>
    </row>
    <row r="83" spans="2:4">
      <c r="B83" s="320"/>
      <c r="C83" s="119" t="s">
        <v>452</v>
      </c>
      <c r="D83" s="195"/>
    </row>
    <row r="84" spans="2:4">
      <c r="B84" s="320"/>
      <c r="C84" s="119" t="s">
        <v>453</v>
      </c>
      <c r="D84" s="195"/>
    </row>
    <row r="85" spans="2:4">
      <c r="B85" s="320"/>
      <c r="C85" s="119" t="s">
        <v>454</v>
      </c>
      <c r="D85" s="195"/>
    </row>
    <row r="86" spans="2:4">
      <c r="B86" s="320"/>
      <c r="C86" s="119" t="s">
        <v>455</v>
      </c>
      <c r="D86" s="195"/>
    </row>
    <row r="87" spans="2:4">
      <c r="B87" s="157" t="s">
        <v>540</v>
      </c>
      <c r="C87" s="173"/>
      <c r="D87" s="196"/>
    </row>
    <row r="88" spans="2:4">
      <c r="B88" s="270">
        <v>3.15</v>
      </c>
      <c r="C88" s="119" t="s">
        <v>451</v>
      </c>
      <c r="D88" s="195"/>
    </row>
    <row r="89" spans="2:4">
      <c r="B89" s="320"/>
      <c r="C89" s="119" t="s">
        <v>452</v>
      </c>
      <c r="D89" s="195"/>
    </row>
    <row r="90" spans="2:4">
      <c r="B90" s="320"/>
      <c r="C90" s="119" t="s">
        <v>453</v>
      </c>
      <c r="D90" s="195"/>
    </row>
    <row r="91" spans="2:4">
      <c r="B91" s="320"/>
      <c r="C91" s="119" t="s">
        <v>454</v>
      </c>
      <c r="D91" s="195"/>
    </row>
    <row r="92" spans="2:4">
      <c r="B92" s="320"/>
      <c r="C92" s="119" t="s">
        <v>455</v>
      </c>
      <c r="D92" s="195"/>
    </row>
    <row r="93" spans="2:4">
      <c r="B93" s="157" t="s">
        <v>690</v>
      </c>
      <c r="C93" s="173"/>
      <c r="D93" s="196"/>
    </row>
    <row r="94" spans="2:4">
      <c r="B94" s="270">
        <v>3.16</v>
      </c>
      <c r="C94" s="119" t="s">
        <v>451</v>
      </c>
      <c r="D94" s="195"/>
    </row>
    <row r="95" spans="2:4">
      <c r="B95" s="320"/>
      <c r="C95" s="119" t="s">
        <v>452</v>
      </c>
      <c r="D95" s="195"/>
    </row>
    <row r="96" spans="2:4">
      <c r="B96" s="320"/>
      <c r="C96" s="119" t="s">
        <v>453</v>
      </c>
      <c r="D96" s="195"/>
    </row>
    <row r="97" spans="2:4">
      <c r="B97" s="320"/>
      <c r="C97" s="119" t="s">
        <v>454</v>
      </c>
      <c r="D97" s="195"/>
    </row>
    <row r="98" spans="2:4">
      <c r="B98" s="321"/>
      <c r="C98" s="199" t="s">
        <v>455</v>
      </c>
      <c r="D98" s="200"/>
    </row>
    <row r="99" spans="2:4">
      <c r="B99" s="157" t="s">
        <v>69</v>
      </c>
      <c r="C99" s="173"/>
      <c r="D99" s="196"/>
    </row>
    <row r="100" spans="2:4">
      <c r="B100" s="270">
        <v>3.17</v>
      </c>
      <c r="C100" s="119" t="s">
        <v>451</v>
      </c>
      <c r="D100" s="195"/>
    </row>
    <row r="101" spans="2:4">
      <c r="B101" s="320"/>
      <c r="C101" s="119" t="s">
        <v>452</v>
      </c>
      <c r="D101" s="195"/>
    </row>
    <row r="102" spans="2:4">
      <c r="B102" s="320"/>
      <c r="C102" s="119" t="s">
        <v>453</v>
      </c>
      <c r="D102" s="195"/>
    </row>
    <row r="103" spans="2:4">
      <c r="B103" s="320"/>
      <c r="C103" s="119" t="s">
        <v>454</v>
      </c>
      <c r="D103" s="195"/>
    </row>
    <row r="104" spans="2:4">
      <c r="B104" s="321"/>
      <c r="C104" s="199" t="s">
        <v>455</v>
      </c>
      <c r="D104" s="200"/>
    </row>
    <row r="105" spans="2:4">
      <c r="B105" s="270">
        <v>3.18</v>
      </c>
      <c r="C105" s="119" t="s">
        <v>451</v>
      </c>
      <c r="D105" s="195"/>
    </row>
    <row r="106" spans="2:4">
      <c r="B106" s="320"/>
      <c r="C106" s="119" t="s">
        <v>452</v>
      </c>
      <c r="D106" s="195"/>
    </row>
    <row r="107" spans="2:4">
      <c r="B107" s="320"/>
      <c r="C107" s="119" t="s">
        <v>453</v>
      </c>
      <c r="D107" s="195"/>
    </row>
    <row r="108" spans="2:4">
      <c r="B108" s="320"/>
      <c r="C108" s="119" t="s">
        <v>454</v>
      </c>
      <c r="D108" s="195"/>
    </row>
    <row r="109" spans="2:4">
      <c r="B109" s="321"/>
      <c r="C109" s="199" t="s">
        <v>455</v>
      </c>
      <c r="D109" s="200"/>
    </row>
  </sheetData>
  <autoFilter ref="B5:D98" xr:uid="{00000000-0009-0000-0000-000009000000}"/>
  <mergeCells count="2">
    <mergeCell ref="B3:C3"/>
    <mergeCell ref="B6:C6"/>
  </mergeCells>
  <hyperlinks>
    <hyperlink ref="B8" location="PCI!A3.01" display="PCI!A3.01" xr:uid="{00000000-0004-0000-0900-000000000000}"/>
    <hyperlink ref="B13" location="PCI!A3.02" display="PCI!A3.02" xr:uid="{00000000-0004-0000-0900-000001000000}"/>
    <hyperlink ref="B19" location="PCI!A3.03" display="PCI!A3.03" xr:uid="{00000000-0004-0000-0900-000002000000}"/>
    <hyperlink ref="B25" location="PCI!A3.04" display="PCI!A3.04" xr:uid="{00000000-0004-0000-0900-000003000000}"/>
    <hyperlink ref="B32" location="PCI!A3.05" display="PCI!A3.05" xr:uid="{00000000-0004-0000-0900-000004000000}"/>
    <hyperlink ref="B37" location="PCI!A3.06" display="PCI!A3.06" xr:uid="{00000000-0004-0000-0900-000005000000}"/>
    <hyperlink ref="B42" location="PCI!A3.07" display="PCI!A3.07" xr:uid="{00000000-0004-0000-0900-000006000000}"/>
    <hyperlink ref="B47" location="PCI!A3.08" display="PCI!A3.08" xr:uid="{00000000-0004-0000-0900-000007000000}"/>
    <hyperlink ref="B53" location="PCI!A3.09" display="PCI!A3.09" xr:uid="{00000000-0004-0000-0900-000008000000}"/>
    <hyperlink ref="B59" location="PCI!A3.10" display="PCI!A3.10" xr:uid="{00000000-0004-0000-0900-000009000000}"/>
    <hyperlink ref="B65" location="PCI!A3.11" display="PCI!A3.11" xr:uid="{00000000-0004-0000-0900-00000A000000}"/>
    <hyperlink ref="B71" location="PCI!A3.12" display="PCI!A3.12" xr:uid="{00000000-0004-0000-0900-00000B000000}"/>
    <hyperlink ref="B76" location="PCI!A3.13" display="PCI!A3.13" xr:uid="{00000000-0004-0000-0900-00000C000000}"/>
    <hyperlink ref="B82" location="PCI!A3.14" display="PCI!A3.14" xr:uid="{00000000-0004-0000-0900-00000D000000}"/>
    <hyperlink ref="B88" location="PCI!A3.15" display="PCI!A3.15" xr:uid="{00000000-0004-0000-0900-00000E000000}"/>
    <hyperlink ref="B94" location="PCI!A3.16" display="PCI!A3.16" xr:uid="{00000000-0004-0000-0900-00000F000000}"/>
    <hyperlink ref="B100" location="PCI!A3.17" display="PCI!A3.17" xr:uid="{00000000-0004-0000-0900-000010000000}"/>
    <hyperlink ref="B105" location="PCI!A3.18" display="PCI!A3.18" xr:uid="{00000000-0004-0000-0900-000011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9E4BF"/>
    <pageSetUpPr fitToPage="1"/>
  </sheetPr>
  <dimension ref="A1:AC109"/>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847</v>
      </c>
      <c r="AA1" t="s">
        <v>117</v>
      </c>
      <c r="AB1" t="s">
        <v>118</v>
      </c>
      <c r="AC1" t="s">
        <v>119</v>
      </c>
    </row>
    <row r="3" spans="2:29" ht="51" customHeight="1">
      <c r="B3" s="375" t="s">
        <v>54</v>
      </c>
      <c r="C3" s="375"/>
      <c r="D3" s="1"/>
    </row>
    <row r="4" spans="2:29">
      <c r="B4" s="1"/>
      <c r="C4" s="1"/>
      <c r="D4" s="1"/>
    </row>
    <row r="5" spans="2:29" ht="25.5">
      <c r="B5" s="281" t="s">
        <v>1</v>
      </c>
      <c r="C5" s="282" t="s">
        <v>5</v>
      </c>
      <c r="D5" s="286" t="s">
        <v>6</v>
      </c>
      <c r="E5" s="287" t="s">
        <v>504</v>
      </c>
      <c r="F5" s="288" t="s">
        <v>8</v>
      </c>
    </row>
    <row r="6" spans="2:29" ht="25.5" customHeight="1">
      <c r="B6" s="376" t="s">
        <v>536</v>
      </c>
      <c r="C6" s="377"/>
      <c r="D6" s="238"/>
      <c r="E6" s="239"/>
      <c r="F6" s="312"/>
    </row>
    <row r="7" spans="2:29">
      <c r="B7" s="157" t="s">
        <v>55</v>
      </c>
      <c r="C7" s="160"/>
      <c r="D7" s="230"/>
      <c r="E7" s="234"/>
      <c r="F7" s="208"/>
    </row>
    <row r="8" spans="2:29">
      <c r="B8" s="270">
        <v>3.01</v>
      </c>
      <c r="C8" s="119" t="s">
        <v>459</v>
      </c>
      <c r="D8" s="231"/>
      <c r="E8" s="235"/>
      <c r="F8" s="311"/>
    </row>
    <row r="9" spans="2:29">
      <c r="B9" s="320"/>
      <c r="C9" s="119" t="s">
        <v>460</v>
      </c>
      <c r="D9" s="231"/>
      <c r="E9" s="235"/>
      <c r="F9" s="311"/>
    </row>
    <row r="10" spans="2:29">
      <c r="B10" s="320"/>
      <c r="C10" s="119" t="s">
        <v>461</v>
      </c>
      <c r="D10" s="231"/>
      <c r="E10" s="235"/>
      <c r="F10" s="311"/>
    </row>
    <row r="11" spans="2:29">
      <c r="B11" s="320"/>
      <c r="C11" s="119" t="s">
        <v>462</v>
      </c>
      <c r="D11" s="231"/>
      <c r="E11" s="235"/>
      <c r="F11" s="311"/>
    </row>
    <row r="12" spans="2:29">
      <c r="B12" s="320"/>
      <c r="C12" s="119" t="s">
        <v>463</v>
      </c>
      <c r="D12" s="231"/>
      <c r="E12" s="235"/>
      <c r="F12" s="311"/>
    </row>
    <row r="13" spans="2:29">
      <c r="B13" s="270">
        <v>3.02</v>
      </c>
      <c r="C13" s="119" t="s">
        <v>459</v>
      </c>
      <c r="D13" s="231"/>
      <c r="E13" s="235"/>
      <c r="F13" s="311"/>
    </row>
    <row r="14" spans="2:29">
      <c r="B14" s="320"/>
      <c r="C14" s="119" t="s">
        <v>460</v>
      </c>
      <c r="D14" s="231"/>
      <c r="E14" s="235"/>
      <c r="F14" s="311"/>
    </row>
    <row r="15" spans="2:29">
      <c r="B15" s="320"/>
      <c r="C15" s="119" t="s">
        <v>461</v>
      </c>
      <c r="D15" s="231"/>
      <c r="E15" s="235"/>
      <c r="F15" s="311"/>
    </row>
    <row r="16" spans="2:29">
      <c r="B16" s="320"/>
      <c r="C16" s="119" t="s">
        <v>462</v>
      </c>
      <c r="D16" s="231"/>
      <c r="E16" s="235"/>
      <c r="F16" s="311"/>
    </row>
    <row r="17" spans="2:6">
      <c r="B17" s="320"/>
      <c r="C17" s="119" t="s">
        <v>463</v>
      </c>
      <c r="D17" s="231"/>
      <c r="E17" s="235"/>
      <c r="F17" s="311"/>
    </row>
    <row r="18" spans="2:6">
      <c r="B18" s="157" t="s">
        <v>56</v>
      </c>
      <c r="C18" s="173"/>
      <c r="D18" s="230"/>
      <c r="E18" s="234"/>
      <c r="F18" s="208"/>
    </row>
    <row r="19" spans="2:6">
      <c r="B19" s="270">
        <v>3.03</v>
      </c>
      <c r="C19" s="119" t="s">
        <v>459</v>
      </c>
      <c r="D19" s="231"/>
      <c r="E19" s="235"/>
      <c r="F19" s="311"/>
    </row>
    <row r="20" spans="2:6">
      <c r="B20" s="320"/>
      <c r="C20" s="119" t="s">
        <v>460</v>
      </c>
      <c r="D20" s="231"/>
      <c r="E20" s="235"/>
      <c r="F20" s="311"/>
    </row>
    <row r="21" spans="2:6">
      <c r="B21" s="320"/>
      <c r="C21" s="119" t="s">
        <v>461</v>
      </c>
      <c r="D21" s="231"/>
      <c r="E21" s="235"/>
      <c r="F21" s="311"/>
    </row>
    <row r="22" spans="2:6">
      <c r="B22" s="320"/>
      <c r="C22" s="119" t="s">
        <v>462</v>
      </c>
      <c r="D22" s="231"/>
      <c r="E22" s="235"/>
      <c r="F22" s="311"/>
    </row>
    <row r="23" spans="2:6">
      <c r="B23" s="320"/>
      <c r="C23" s="119" t="s">
        <v>463</v>
      </c>
      <c r="D23" s="231"/>
      <c r="E23" s="235"/>
      <c r="F23" s="311"/>
    </row>
    <row r="24" spans="2:6">
      <c r="B24" s="157" t="s">
        <v>58</v>
      </c>
      <c r="C24" s="173"/>
      <c r="D24" s="230"/>
      <c r="E24" s="234"/>
      <c r="F24" s="208"/>
    </row>
    <row r="25" spans="2:6">
      <c r="B25" s="270">
        <v>3.04</v>
      </c>
      <c r="C25" s="119" t="s">
        <v>459</v>
      </c>
      <c r="D25" s="231"/>
      <c r="E25" s="235"/>
      <c r="F25" s="311"/>
    </row>
    <row r="26" spans="2:6">
      <c r="B26" s="320"/>
      <c r="C26" s="119" t="s">
        <v>460</v>
      </c>
      <c r="D26" s="231"/>
      <c r="E26" s="235"/>
      <c r="F26" s="311"/>
    </row>
    <row r="27" spans="2:6">
      <c r="B27" s="320"/>
      <c r="C27" s="119" t="s">
        <v>461</v>
      </c>
      <c r="D27" s="231"/>
      <c r="E27" s="235"/>
      <c r="F27" s="311"/>
    </row>
    <row r="28" spans="2:6">
      <c r="B28" s="320"/>
      <c r="C28" s="119" t="s">
        <v>462</v>
      </c>
      <c r="D28" s="231"/>
      <c r="E28" s="235"/>
      <c r="F28" s="311"/>
    </row>
    <row r="29" spans="2:6">
      <c r="B29" s="320"/>
      <c r="C29" s="119" t="s">
        <v>463</v>
      </c>
      <c r="D29" s="231"/>
      <c r="E29" s="235"/>
      <c r="F29" s="311"/>
    </row>
    <row r="30" spans="2:6">
      <c r="B30" s="159" t="s">
        <v>59</v>
      </c>
      <c r="C30" s="197"/>
      <c r="D30" s="237"/>
      <c r="E30" s="240"/>
      <c r="F30" s="313"/>
    </row>
    <row r="31" spans="2:6">
      <c r="B31" s="157" t="s">
        <v>60</v>
      </c>
      <c r="C31" s="173"/>
      <c r="D31" s="230"/>
      <c r="E31" s="234"/>
      <c r="F31" s="208"/>
    </row>
    <row r="32" spans="2:6">
      <c r="B32" s="270">
        <v>3.05</v>
      </c>
      <c r="C32" s="119" t="s">
        <v>459</v>
      </c>
      <c r="D32" s="231"/>
      <c r="E32" s="235"/>
      <c r="F32" s="311"/>
    </row>
    <row r="33" spans="2:6">
      <c r="B33" s="320"/>
      <c r="C33" s="119" t="s">
        <v>460</v>
      </c>
      <c r="D33" s="231"/>
      <c r="E33" s="235"/>
      <c r="F33" s="311"/>
    </row>
    <row r="34" spans="2:6">
      <c r="B34" s="320"/>
      <c r="C34" s="119" t="s">
        <v>461</v>
      </c>
      <c r="D34" s="231"/>
      <c r="E34" s="235"/>
      <c r="F34" s="311"/>
    </row>
    <row r="35" spans="2:6">
      <c r="B35" s="320"/>
      <c r="C35" s="119" t="s">
        <v>462</v>
      </c>
      <c r="D35" s="231"/>
      <c r="E35" s="235"/>
      <c r="F35" s="311"/>
    </row>
    <row r="36" spans="2:6">
      <c r="B36" s="320"/>
      <c r="C36" s="119" t="s">
        <v>463</v>
      </c>
      <c r="D36" s="231"/>
      <c r="E36" s="235"/>
      <c r="F36" s="311"/>
    </row>
    <row r="37" spans="2:6">
      <c r="B37" s="270">
        <v>3.06</v>
      </c>
      <c r="C37" s="119" t="s">
        <v>459</v>
      </c>
      <c r="D37" s="231"/>
      <c r="E37" s="235"/>
      <c r="F37" s="311"/>
    </row>
    <row r="38" spans="2:6">
      <c r="B38" s="320"/>
      <c r="C38" s="119" t="s">
        <v>460</v>
      </c>
      <c r="D38" s="231"/>
      <c r="E38" s="235"/>
      <c r="F38" s="311"/>
    </row>
    <row r="39" spans="2:6">
      <c r="B39" s="320"/>
      <c r="C39" s="119" t="s">
        <v>461</v>
      </c>
      <c r="D39" s="231"/>
      <c r="E39" s="235"/>
      <c r="F39" s="311"/>
    </row>
    <row r="40" spans="2:6">
      <c r="B40" s="320"/>
      <c r="C40" s="119" t="s">
        <v>462</v>
      </c>
      <c r="D40" s="231"/>
      <c r="E40" s="235"/>
      <c r="F40" s="311"/>
    </row>
    <row r="41" spans="2:6">
      <c r="B41" s="320"/>
      <c r="C41" s="119" t="s">
        <v>463</v>
      </c>
      <c r="D41" s="231"/>
      <c r="E41" s="235"/>
      <c r="F41" s="311"/>
    </row>
    <row r="42" spans="2:6">
      <c r="B42" s="270">
        <v>3.07</v>
      </c>
      <c r="C42" s="119" t="s">
        <v>459</v>
      </c>
      <c r="D42" s="231"/>
      <c r="E42" s="235"/>
      <c r="F42" s="311"/>
    </row>
    <row r="43" spans="2:6">
      <c r="B43" s="320"/>
      <c r="C43" s="119" t="s">
        <v>460</v>
      </c>
      <c r="D43" s="231"/>
      <c r="E43" s="235"/>
      <c r="F43" s="311"/>
    </row>
    <row r="44" spans="2:6">
      <c r="B44" s="320"/>
      <c r="C44" s="119" t="s">
        <v>461</v>
      </c>
      <c r="D44" s="231"/>
      <c r="E44" s="235"/>
      <c r="F44" s="311"/>
    </row>
    <row r="45" spans="2:6">
      <c r="B45" s="320"/>
      <c r="C45" s="119" t="s">
        <v>462</v>
      </c>
      <c r="D45" s="231"/>
      <c r="E45" s="235"/>
      <c r="F45" s="311"/>
    </row>
    <row r="46" spans="2:6">
      <c r="B46" s="320"/>
      <c r="C46" s="119" t="s">
        <v>463</v>
      </c>
      <c r="D46" s="231"/>
      <c r="E46" s="235"/>
      <c r="F46" s="311"/>
    </row>
    <row r="47" spans="2:6">
      <c r="B47" s="270">
        <v>3.08</v>
      </c>
      <c r="C47" s="119" t="s">
        <v>459</v>
      </c>
      <c r="D47" s="231"/>
      <c r="E47" s="235"/>
      <c r="F47" s="311"/>
    </row>
    <row r="48" spans="2:6">
      <c r="B48" s="320"/>
      <c r="C48" s="119" t="s">
        <v>460</v>
      </c>
      <c r="D48" s="231"/>
      <c r="E48" s="235"/>
      <c r="F48" s="311"/>
    </row>
    <row r="49" spans="2:6">
      <c r="B49" s="320"/>
      <c r="C49" s="119" t="s">
        <v>461</v>
      </c>
      <c r="D49" s="231"/>
      <c r="E49" s="235"/>
      <c r="F49" s="311"/>
    </row>
    <row r="50" spans="2:6">
      <c r="B50" s="320"/>
      <c r="C50" s="119" t="s">
        <v>462</v>
      </c>
      <c r="D50" s="231"/>
      <c r="E50" s="235"/>
      <c r="F50" s="311"/>
    </row>
    <row r="51" spans="2:6">
      <c r="B51" s="320"/>
      <c r="C51" s="119" t="s">
        <v>463</v>
      </c>
      <c r="D51" s="231"/>
      <c r="E51" s="235"/>
      <c r="F51" s="311"/>
    </row>
    <row r="52" spans="2:6">
      <c r="B52" s="157" t="s">
        <v>61</v>
      </c>
      <c r="C52" s="173"/>
      <c r="D52" s="230"/>
      <c r="E52" s="234"/>
      <c r="F52" s="208"/>
    </row>
    <row r="53" spans="2:6">
      <c r="B53" s="270">
        <v>3.09</v>
      </c>
      <c r="C53" s="119" t="s">
        <v>459</v>
      </c>
      <c r="D53" s="231"/>
      <c r="E53" s="235"/>
      <c r="F53" s="311"/>
    </row>
    <row r="54" spans="2:6">
      <c r="B54" s="320"/>
      <c r="C54" s="119" t="s">
        <v>460</v>
      </c>
      <c r="D54" s="231"/>
      <c r="E54" s="235"/>
      <c r="F54" s="311"/>
    </row>
    <row r="55" spans="2:6">
      <c r="B55" s="320"/>
      <c r="C55" s="119" t="s">
        <v>461</v>
      </c>
      <c r="D55" s="231"/>
      <c r="E55" s="235"/>
      <c r="F55" s="311"/>
    </row>
    <row r="56" spans="2:6">
      <c r="B56" s="320"/>
      <c r="C56" s="119" t="s">
        <v>462</v>
      </c>
      <c r="D56" s="231"/>
      <c r="E56" s="235"/>
      <c r="F56" s="311"/>
    </row>
    <row r="57" spans="2:6">
      <c r="B57" s="320"/>
      <c r="C57" s="119" t="s">
        <v>463</v>
      </c>
      <c r="D57" s="231"/>
      <c r="E57" s="235"/>
      <c r="F57" s="311"/>
    </row>
    <row r="58" spans="2:6">
      <c r="B58" s="157" t="s">
        <v>62</v>
      </c>
      <c r="C58" s="173"/>
      <c r="D58" s="230"/>
      <c r="E58" s="234"/>
      <c r="F58" s="208"/>
    </row>
    <row r="59" spans="2:6">
      <c r="B59" s="271">
        <v>3.1</v>
      </c>
      <c r="C59" s="119" t="s">
        <v>459</v>
      </c>
      <c r="D59" s="231"/>
      <c r="E59" s="235"/>
      <c r="F59" s="311"/>
    </row>
    <row r="60" spans="2:6">
      <c r="B60" s="320"/>
      <c r="C60" s="119" t="s">
        <v>460</v>
      </c>
      <c r="D60" s="231"/>
      <c r="E60" s="235"/>
      <c r="F60" s="311"/>
    </row>
    <row r="61" spans="2:6">
      <c r="B61" s="320"/>
      <c r="C61" s="119" t="s">
        <v>461</v>
      </c>
      <c r="D61" s="231"/>
      <c r="E61" s="235"/>
      <c r="F61" s="311"/>
    </row>
    <row r="62" spans="2:6">
      <c r="B62" s="320"/>
      <c r="C62" s="119" t="s">
        <v>462</v>
      </c>
      <c r="D62" s="231"/>
      <c r="E62" s="235"/>
      <c r="F62" s="311"/>
    </row>
    <row r="63" spans="2:6">
      <c r="B63" s="320"/>
      <c r="C63" s="119" t="s">
        <v>463</v>
      </c>
      <c r="D63" s="231"/>
      <c r="E63" s="235"/>
      <c r="F63" s="311"/>
    </row>
    <row r="64" spans="2:6">
      <c r="B64" s="157" t="s">
        <v>63</v>
      </c>
      <c r="C64" s="173"/>
      <c r="D64" s="230"/>
      <c r="E64" s="234"/>
      <c r="F64" s="208"/>
    </row>
    <row r="65" spans="2:6">
      <c r="B65" s="270">
        <v>3.11</v>
      </c>
      <c r="C65" s="119" t="s">
        <v>459</v>
      </c>
      <c r="D65" s="231"/>
      <c r="E65" s="235"/>
      <c r="F65" s="311"/>
    </row>
    <row r="66" spans="2:6">
      <c r="B66" s="320"/>
      <c r="C66" s="119" t="s">
        <v>460</v>
      </c>
      <c r="D66" s="231"/>
      <c r="E66" s="235"/>
      <c r="F66" s="311"/>
    </row>
    <row r="67" spans="2:6">
      <c r="B67" s="320"/>
      <c r="C67" s="119" t="s">
        <v>461</v>
      </c>
      <c r="D67" s="231"/>
      <c r="E67" s="235"/>
      <c r="F67" s="311"/>
    </row>
    <row r="68" spans="2:6">
      <c r="B68" s="320"/>
      <c r="C68" s="119" t="s">
        <v>462</v>
      </c>
      <c r="D68" s="231"/>
      <c r="E68" s="235"/>
      <c r="F68" s="311"/>
    </row>
    <row r="69" spans="2:6">
      <c r="B69" s="320"/>
      <c r="C69" s="119" t="s">
        <v>463</v>
      </c>
      <c r="D69" s="231"/>
      <c r="E69" s="235"/>
      <c r="F69" s="311"/>
    </row>
    <row r="70" spans="2:6">
      <c r="B70" s="157" t="s">
        <v>538</v>
      </c>
      <c r="C70" s="173"/>
      <c r="D70" s="230"/>
      <c r="E70" s="234"/>
      <c r="F70" s="208"/>
    </row>
    <row r="71" spans="2:6">
      <c r="B71" s="270">
        <v>3.12</v>
      </c>
      <c r="C71" s="119" t="s">
        <v>459</v>
      </c>
      <c r="D71" s="231"/>
      <c r="E71" s="235"/>
      <c r="F71" s="311"/>
    </row>
    <row r="72" spans="2:6">
      <c r="B72" s="320"/>
      <c r="C72" s="119" t="s">
        <v>460</v>
      </c>
      <c r="D72" s="231"/>
      <c r="E72" s="235"/>
      <c r="F72" s="311"/>
    </row>
    <row r="73" spans="2:6">
      <c r="B73" s="320"/>
      <c r="C73" s="119" t="s">
        <v>461</v>
      </c>
      <c r="D73" s="231"/>
      <c r="E73" s="235"/>
      <c r="F73" s="311"/>
    </row>
    <row r="74" spans="2:6">
      <c r="B74" s="320"/>
      <c r="C74" s="119" t="s">
        <v>462</v>
      </c>
      <c r="D74" s="231"/>
      <c r="E74" s="235"/>
      <c r="F74" s="311"/>
    </row>
    <row r="75" spans="2:6">
      <c r="B75" s="320"/>
      <c r="C75" s="119" t="s">
        <v>463</v>
      </c>
      <c r="D75" s="231"/>
      <c r="E75" s="235"/>
      <c r="F75" s="311"/>
    </row>
    <row r="76" spans="2:6">
      <c r="B76" s="270">
        <v>3.13</v>
      </c>
      <c r="C76" s="119" t="s">
        <v>459</v>
      </c>
      <c r="D76" s="231"/>
      <c r="E76" s="235"/>
      <c r="F76" s="311"/>
    </row>
    <row r="77" spans="2:6">
      <c r="B77" s="320"/>
      <c r="C77" s="119" t="s">
        <v>460</v>
      </c>
      <c r="D77" s="231"/>
      <c r="E77" s="235"/>
      <c r="F77" s="311"/>
    </row>
    <row r="78" spans="2:6">
      <c r="B78" s="320"/>
      <c r="C78" s="119" t="s">
        <v>461</v>
      </c>
      <c r="D78" s="231"/>
      <c r="E78" s="235"/>
      <c r="F78" s="311"/>
    </row>
    <row r="79" spans="2:6">
      <c r="B79" s="320"/>
      <c r="C79" s="119" t="s">
        <v>462</v>
      </c>
      <c r="D79" s="231"/>
      <c r="E79" s="235"/>
      <c r="F79" s="311"/>
    </row>
    <row r="80" spans="2:6">
      <c r="B80" s="320"/>
      <c r="C80" s="119" t="s">
        <v>463</v>
      </c>
      <c r="D80" s="231"/>
      <c r="E80" s="235"/>
      <c r="F80" s="311"/>
    </row>
    <row r="81" spans="2:6">
      <c r="B81" s="157" t="s">
        <v>539</v>
      </c>
      <c r="C81" s="173"/>
      <c r="D81" s="230"/>
      <c r="E81" s="234"/>
      <c r="F81" s="208"/>
    </row>
    <row r="82" spans="2:6">
      <c r="B82" s="270">
        <v>3.14</v>
      </c>
      <c r="C82" s="119" t="s">
        <v>459</v>
      </c>
      <c r="D82" s="231"/>
      <c r="E82" s="235"/>
      <c r="F82" s="311"/>
    </row>
    <row r="83" spans="2:6">
      <c r="B83" s="320"/>
      <c r="C83" s="119" t="s">
        <v>460</v>
      </c>
      <c r="D83" s="231"/>
      <c r="E83" s="235"/>
      <c r="F83" s="311"/>
    </row>
    <row r="84" spans="2:6">
      <c r="B84" s="320"/>
      <c r="C84" s="119" t="s">
        <v>461</v>
      </c>
      <c r="D84" s="231"/>
      <c r="E84" s="235"/>
      <c r="F84" s="311"/>
    </row>
    <row r="85" spans="2:6">
      <c r="B85" s="320"/>
      <c r="C85" s="119" t="s">
        <v>462</v>
      </c>
      <c r="D85" s="231"/>
      <c r="E85" s="235"/>
      <c r="F85" s="311"/>
    </row>
    <row r="86" spans="2:6">
      <c r="B86" s="320"/>
      <c r="C86" s="119" t="s">
        <v>463</v>
      </c>
      <c r="D86" s="231"/>
      <c r="E86" s="235"/>
      <c r="F86" s="311"/>
    </row>
    <row r="87" spans="2:6">
      <c r="B87" s="157" t="s">
        <v>540</v>
      </c>
      <c r="C87" s="173"/>
      <c r="D87" s="230"/>
      <c r="E87" s="234"/>
      <c r="F87" s="208"/>
    </row>
    <row r="88" spans="2:6">
      <c r="B88" s="270">
        <v>3.15</v>
      </c>
      <c r="C88" s="119" t="s">
        <v>459</v>
      </c>
      <c r="D88" s="231"/>
      <c r="E88" s="235"/>
      <c r="F88" s="311"/>
    </row>
    <row r="89" spans="2:6">
      <c r="B89" s="320"/>
      <c r="C89" s="119" t="s">
        <v>460</v>
      </c>
      <c r="D89" s="231"/>
      <c r="E89" s="235"/>
      <c r="F89" s="311"/>
    </row>
    <row r="90" spans="2:6">
      <c r="B90" s="320"/>
      <c r="C90" s="119" t="s">
        <v>461</v>
      </c>
      <c r="D90" s="231"/>
      <c r="E90" s="235"/>
      <c r="F90" s="311"/>
    </row>
    <row r="91" spans="2:6">
      <c r="B91" s="320"/>
      <c r="C91" s="119" t="s">
        <v>462</v>
      </c>
      <c r="D91" s="231"/>
      <c r="E91" s="235"/>
      <c r="F91" s="311"/>
    </row>
    <row r="92" spans="2:6">
      <c r="B92" s="320"/>
      <c r="C92" s="119" t="s">
        <v>463</v>
      </c>
      <c r="D92" s="231"/>
      <c r="E92" s="235"/>
      <c r="F92" s="311"/>
    </row>
    <row r="93" spans="2:6">
      <c r="B93" s="157" t="s">
        <v>543</v>
      </c>
      <c r="C93" s="173"/>
      <c r="D93" s="230"/>
      <c r="E93" s="234"/>
      <c r="F93" s="208"/>
    </row>
    <row r="94" spans="2:6">
      <c r="B94" s="270">
        <v>3.16</v>
      </c>
      <c r="C94" s="119" t="s">
        <v>459</v>
      </c>
      <c r="D94" s="231"/>
      <c r="E94" s="235"/>
      <c r="F94" s="311"/>
    </row>
    <row r="95" spans="2:6">
      <c r="B95" s="320"/>
      <c r="C95" s="119" t="s">
        <v>460</v>
      </c>
      <c r="D95" s="231"/>
      <c r="E95" s="235"/>
      <c r="F95" s="311"/>
    </row>
    <row r="96" spans="2:6">
      <c r="B96" s="320"/>
      <c r="C96" s="119" t="s">
        <v>461</v>
      </c>
      <c r="D96" s="231"/>
      <c r="E96" s="235"/>
      <c r="F96" s="311"/>
    </row>
    <row r="97" spans="2:6">
      <c r="B97" s="320"/>
      <c r="C97" s="119" t="s">
        <v>462</v>
      </c>
      <c r="D97" s="231"/>
      <c r="E97" s="235"/>
      <c r="F97" s="311"/>
    </row>
    <row r="98" spans="2:6">
      <c r="B98" s="321"/>
      <c r="C98" s="199" t="s">
        <v>463</v>
      </c>
      <c r="D98" s="231"/>
      <c r="E98" s="235"/>
      <c r="F98" s="311"/>
    </row>
    <row r="99" spans="2:6">
      <c r="B99" s="157" t="s">
        <v>70</v>
      </c>
      <c r="C99" s="173"/>
      <c r="D99" s="230"/>
      <c r="E99" s="234"/>
      <c r="F99" s="208"/>
    </row>
    <row r="100" spans="2:6">
      <c r="B100" s="270">
        <v>3.17</v>
      </c>
      <c r="C100" s="119" t="s">
        <v>459</v>
      </c>
      <c r="D100" s="231"/>
      <c r="E100" s="235"/>
      <c r="F100" s="311"/>
    </row>
    <row r="101" spans="2:6">
      <c r="B101" s="320"/>
      <c r="C101" s="119" t="s">
        <v>460</v>
      </c>
      <c r="D101" s="231"/>
      <c r="E101" s="235"/>
      <c r="F101" s="311"/>
    </row>
    <row r="102" spans="2:6">
      <c r="B102" s="320"/>
      <c r="C102" s="119" t="s">
        <v>461</v>
      </c>
      <c r="D102" s="231"/>
      <c r="E102" s="235"/>
      <c r="F102" s="311"/>
    </row>
    <row r="103" spans="2:6">
      <c r="B103" s="320"/>
      <c r="C103" s="119" t="s">
        <v>462</v>
      </c>
      <c r="D103" s="231"/>
      <c r="E103" s="235"/>
      <c r="F103" s="311"/>
    </row>
    <row r="104" spans="2:6">
      <c r="B104" s="321"/>
      <c r="C104" s="199" t="s">
        <v>463</v>
      </c>
      <c r="D104" s="231"/>
      <c r="E104" s="235"/>
      <c r="F104" s="311"/>
    </row>
    <row r="105" spans="2:6">
      <c r="B105" s="270">
        <v>3.18</v>
      </c>
      <c r="C105" s="119" t="s">
        <v>459</v>
      </c>
      <c r="D105" s="231"/>
      <c r="E105" s="235"/>
      <c r="F105" s="311"/>
    </row>
    <row r="106" spans="2:6">
      <c r="B106" s="320"/>
      <c r="C106" s="119" t="s">
        <v>460</v>
      </c>
      <c r="D106" s="231"/>
      <c r="E106" s="235"/>
      <c r="F106" s="311"/>
    </row>
    <row r="107" spans="2:6">
      <c r="B107" s="320"/>
      <c r="C107" s="119" t="s">
        <v>461</v>
      </c>
      <c r="D107" s="231"/>
      <c r="E107" s="235"/>
      <c r="F107" s="311"/>
    </row>
    <row r="108" spans="2:6">
      <c r="B108" s="320"/>
      <c r="C108" s="119" t="s">
        <v>462</v>
      </c>
      <c r="D108" s="231"/>
      <c r="E108" s="235"/>
      <c r="F108" s="311"/>
    </row>
    <row r="109" spans="2:6">
      <c r="B109" s="321"/>
      <c r="C109" s="199" t="s">
        <v>463</v>
      </c>
      <c r="D109" s="231"/>
      <c r="E109" s="235"/>
      <c r="F109" s="311"/>
    </row>
  </sheetData>
  <autoFilter ref="B5:F98" xr:uid="{00000000-0009-0000-0000-00000A000000}"/>
  <mergeCells count="2">
    <mergeCell ref="B3:C3"/>
    <mergeCell ref="B6:C6"/>
  </mergeCells>
  <dataValidations count="2">
    <dataValidation type="list" allowBlank="1" showInputMessage="1" showErrorMessage="1" sqref="F71:F75 F8:F17 F25:F30 F19:F23 F59:F63 F37:F57 F100:F104 F32:F36 F65:F69 F105:F109 F76:F86 F88:F92 F94:F98" xr:uid="{00000000-0002-0000-0A00-000000000000}">
      <formula1>$AA$1:$AC$1</formula1>
    </dataValidation>
    <dataValidation type="date" allowBlank="1" showInputMessage="1" showErrorMessage="1" prompt="Enter a date value (for example, 19/10/2020)" sqref="E8:E109" xr:uid="{00000000-0002-0000-0A00-000001000000}">
      <formula1>StartDate</formula1>
      <formula2>EndDate</formula2>
    </dataValidation>
  </dataValidations>
  <hyperlinks>
    <hyperlink ref="B8" location="PCI!A3.01" display="PCI!A3.01" xr:uid="{00000000-0004-0000-0A00-000000000000}"/>
    <hyperlink ref="B13" location="PCI!A3.02" display="PCI!A3.02" xr:uid="{00000000-0004-0000-0A00-000001000000}"/>
    <hyperlink ref="B19" location="PCI!A3.03" display="PCI!A3.03" xr:uid="{00000000-0004-0000-0A00-000002000000}"/>
    <hyperlink ref="B25" location="PCI!A3.04" display="PCI!A3.04" xr:uid="{00000000-0004-0000-0A00-000003000000}"/>
    <hyperlink ref="B32" location="PCI!A3.05" display="PCI!A3.05" xr:uid="{00000000-0004-0000-0A00-000004000000}"/>
    <hyperlink ref="B37" location="PCI!A3.06" display="PCI!A3.06" xr:uid="{00000000-0004-0000-0A00-000005000000}"/>
    <hyperlink ref="B42" location="PCI!A3.07" display="PCI!A3.07" xr:uid="{00000000-0004-0000-0A00-000006000000}"/>
    <hyperlink ref="B47" location="PCI!A3.08" display="PCI!A3.08" xr:uid="{00000000-0004-0000-0A00-000007000000}"/>
    <hyperlink ref="B53" location="PCI!A3.09" display="PCI!A3.09" xr:uid="{00000000-0004-0000-0A00-000008000000}"/>
    <hyperlink ref="B59" location="PCI!A3.10" display="PCI!A3.10" xr:uid="{00000000-0004-0000-0A00-000009000000}"/>
    <hyperlink ref="B65" location="PCI!A3.11" display="PCI!A3.11" xr:uid="{00000000-0004-0000-0A00-00000A000000}"/>
    <hyperlink ref="B71" location="PCI!A3.12" display="PCI!A3.12" xr:uid="{00000000-0004-0000-0A00-00000B000000}"/>
    <hyperlink ref="B76" location="PCI!A3.13" display="PCI!A3.13" xr:uid="{00000000-0004-0000-0A00-00000C000000}"/>
    <hyperlink ref="B82" location="PCI!A3.14" display="PCI!A3.14" xr:uid="{00000000-0004-0000-0A00-00000D000000}"/>
    <hyperlink ref="B88" location="PCI!A3.15" display="PCI!A3.15" xr:uid="{00000000-0004-0000-0A00-00000E000000}"/>
    <hyperlink ref="B94" location="PCI!A3.16" display="PCI!A3.16" xr:uid="{00000000-0004-0000-0A00-00000F000000}"/>
    <hyperlink ref="B100" location="PCI!A3.17" display="PCI!A3.17" xr:uid="{00000000-0004-0000-0A00-000010000000}"/>
    <hyperlink ref="B105" location="PCI!A3.18" display="PCI!A3.18" xr:uid="{00000000-0004-0000-0A00-000011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94C947"/>
  </sheetPr>
  <dimension ref="A1:AC28"/>
  <sheetViews>
    <sheetView showGridLines="0" zoomScaleNormal="100" workbookViewId="0">
      <pane xSplit="2" ySplit="3" topLeftCell="C26" activePane="bottomRight" state="frozen"/>
      <selection activeCell="C4" sqref="C4"/>
      <selection pane="topRight" activeCell="C4" sqref="C4"/>
      <selection pane="bottomLeft" activeCell="C4" sqref="C4"/>
      <selection pane="bottomRight" activeCell="C26" sqref="C26"/>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0" t="s">
        <v>845</v>
      </c>
      <c r="B1" s="1"/>
      <c r="C1" s="1"/>
      <c r="D1" s="1"/>
      <c r="E1" s="1"/>
      <c r="F1" s="1"/>
      <c r="G1" s="1"/>
      <c r="H1" s="1"/>
      <c r="I1" s="1"/>
      <c r="J1" s="1"/>
      <c r="Y1" t="s">
        <v>114</v>
      </c>
      <c r="Z1" t="s">
        <v>528</v>
      </c>
      <c r="AA1" t="s">
        <v>502</v>
      </c>
      <c r="AB1" t="s">
        <v>501</v>
      </c>
      <c r="AC1" t="s">
        <v>116</v>
      </c>
    </row>
    <row r="2" spans="1:29" ht="39.950000000000003" customHeight="1">
      <c r="A2" s="1"/>
      <c r="B2" s="4" t="s">
        <v>73</v>
      </c>
      <c r="C2" s="1"/>
      <c r="D2" s="1"/>
      <c r="E2" s="1"/>
      <c r="F2" s="1"/>
      <c r="G2" s="1"/>
      <c r="H2" s="1"/>
      <c r="I2" s="1"/>
      <c r="J2" s="1"/>
      <c r="Y2" t="s">
        <v>117</v>
      </c>
      <c r="Z2" t="s">
        <v>118</v>
      </c>
      <c r="AA2" t="s">
        <v>119</v>
      </c>
    </row>
    <row r="3" spans="1:29" ht="38.25">
      <c r="A3" s="299" t="s">
        <v>1</v>
      </c>
      <c r="B3" s="35" t="s">
        <v>2</v>
      </c>
      <c r="C3" s="35" t="s">
        <v>3</v>
      </c>
      <c r="D3" s="35" t="s">
        <v>4</v>
      </c>
      <c r="E3" s="35" t="s">
        <v>503</v>
      </c>
      <c r="F3" s="35" t="s">
        <v>5</v>
      </c>
      <c r="G3" s="35" t="s">
        <v>6</v>
      </c>
      <c r="H3" s="35" t="s">
        <v>7</v>
      </c>
      <c r="I3" s="35" t="s">
        <v>8</v>
      </c>
      <c r="J3" s="259" t="s">
        <v>481</v>
      </c>
    </row>
    <row r="4" spans="1:29" hidden="1">
      <c r="A4" s="139" t="s">
        <v>74</v>
      </c>
      <c r="B4" s="136"/>
      <c r="C4" s="137"/>
      <c r="D4" s="137"/>
      <c r="E4" s="137"/>
      <c r="F4" s="136"/>
      <c r="G4" s="137"/>
      <c r="H4" s="190"/>
      <c r="I4" s="138"/>
      <c r="J4" s="137"/>
    </row>
    <row r="5" spans="1:29" hidden="1">
      <c r="A5" s="121" t="s">
        <v>55</v>
      </c>
      <c r="B5" s="122"/>
      <c r="C5" s="123"/>
      <c r="D5" s="123"/>
      <c r="E5" s="123"/>
      <c r="F5" s="122"/>
      <c r="G5" s="123"/>
      <c r="H5" s="186"/>
      <c r="I5" s="124"/>
      <c r="J5" s="123"/>
    </row>
    <row r="6" spans="1:29" ht="102" hidden="1">
      <c r="A6" s="47">
        <v>4.01</v>
      </c>
      <c r="B6" s="356" t="s">
        <v>691</v>
      </c>
      <c r="C6" s="266" t="s">
        <v>703</v>
      </c>
      <c r="D6" s="38"/>
      <c r="E6" s="46" t="str">
        <f>IF(R4.01=$Y$1,100%,IF(R4.01=$Z$1,80%,IF(R4.01=$AA$1,50%,IF(R4.01=$AB$1,20%,""))))</f>
        <v/>
      </c>
      <c r="F6" s="36"/>
      <c r="G6" s="37"/>
      <c r="H6" s="187"/>
      <c r="I6" s="37"/>
      <c r="J6" s="266" t="s">
        <v>712</v>
      </c>
    </row>
    <row r="7" spans="1:29" hidden="1">
      <c r="A7" s="121" t="s">
        <v>46</v>
      </c>
      <c r="B7" s="122"/>
      <c r="C7" s="123"/>
      <c r="D7" s="123"/>
      <c r="E7" s="123"/>
      <c r="F7" s="122"/>
      <c r="G7" s="123"/>
      <c r="H7" s="186"/>
      <c r="I7" s="124"/>
      <c r="J7" s="123"/>
    </row>
    <row r="8" spans="1:29" ht="127.5" hidden="1">
      <c r="A8" s="47">
        <v>4.0199999999999996</v>
      </c>
      <c r="B8" s="356" t="s">
        <v>692</v>
      </c>
      <c r="C8" s="266" t="s">
        <v>704</v>
      </c>
      <c r="D8" s="38"/>
      <c r="E8" s="46" t="str">
        <f>IF(R4.02=$Y$1,100%,IF(R4.02=$Z$1,80%,IF(R4.02=$AA$1,50%,IF(R4.02=$AB$1,20%,""))))</f>
        <v/>
      </c>
      <c r="F8" s="36"/>
      <c r="G8" s="37"/>
      <c r="H8" s="187"/>
      <c r="I8" s="37"/>
      <c r="J8" s="266" t="s">
        <v>713</v>
      </c>
    </row>
    <row r="9" spans="1:29" hidden="1">
      <c r="A9" s="121" t="s">
        <v>75</v>
      </c>
      <c r="B9" s="122"/>
      <c r="C9" s="123"/>
      <c r="D9" s="123"/>
      <c r="E9" s="123"/>
      <c r="F9" s="122"/>
      <c r="G9" s="123"/>
      <c r="H9" s="186"/>
      <c r="I9" s="124"/>
      <c r="J9" s="123"/>
    </row>
    <row r="10" spans="1:29" ht="63.75" hidden="1">
      <c r="A10" s="47">
        <v>4.03</v>
      </c>
      <c r="B10" s="356" t="s">
        <v>693</v>
      </c>
      <c r="C10" s="266" t="s">
        <v>705</v>
      </c>
      <c r="D10" s="38"/>
      <c r="E10" s="46" t="str">
        <f>IF(R4.03=$Y$1,100%,IF(R4.03=$Z$1,80%,IF(R4.03=$AA$1,50%,IF(R4.03=$AB$1,20%,""))))</f>
        <v/>
      </c>
      <c r="F10" s="36"/>
      <c r="G10" s="37"/>
      <c r="H10" s="187"/>
      <c r="I10" s="37"/>
      <c r="J10" s="266" t="s">
        <v>714</v>
      </c>
    </row>
    <row r="11" spans="1:29" hidden="1">
      <c r="A11" s="139" t="s">
        <v>76</v>
      </c>
      <c r="B11" s="136"/>
      <c r="C11" s="137"/>
      <c r="D11" s="137"/>
      <c r="E11" s="137"/>
      <c r="F11" s="136"/>
      <c r="G11" s="137"/>
      <c r="H11" s="190"/>
      <c r="I11" s="138"/>
      <c r="J11" s="137"/>
    </row>
    <row r="12" spans="1:29" hidden="1">
      <c r="A12" s="121" t="s">
        <v>728</v>
      </c>
      <c r="B12" s="122"/>
      <c r="C12" s="123"/>
      <c r="D12" s="123"/>
      <c r="E12" s="123"/>
      <c r="F12" s="122"/>
      <c r="G12" s="123"/>
      <c r="H12" s="186"/>
      <c r="I12" s="124"/>
      <c r="J12" s="123"/>
    </row>
    <row r="13" spans="1:29" ht="76.5" hidden="1">
      <c r="A13" s="47">
        <v>4.04</v>
      </c>
      <c r="B13" s="356" t="s">
        <v>694</v>
      </c>
      <c r="C13" s="266" t="s">
        <v>706</v>
      </c>
      <c r="D13" s="38"/>
      <c r="E13" s="46" t="str">
        <f>IF(R4.04=$Y$1,100%,IF(R4.04=$Z$1,80%,IF(R4.04=$AA$1,50%,IF(R4.04=$AB$1,20%,""))))</f>
        <v/>
      </c>
      <c r="F13" s="36"/>
      <c r="G13" s="37"/>
      <c r="H13" s="187"/>
      <c r="I13" s="37"/>
      <c r="J13" s="266" t="s">
        <v>715</v>
      </c>
    </row>
    <row r="14" spans="1:29" hidden="1">
      <c r="A14" s="121" t="s">
        <v>721</v>
      </c>
      <c r="B14" s="122"/>
      <c r="C14" s="123"/>
      <c r="D14" s="123"/>
      <c r="E14" s="123"/>
      <c r="F14" s="122"/>
      <c r="G14" s="123"/>
      <c r="H14" s="186"/>
      <c r="I14" s="124"/>
      <c r="J14" s="123"/>
    </row>
    <row r="15" spans="1:29" ht="63.75" hidden="1">
      <c r="A15" s="47">
        <v>4.05</v>
      </c>
      <c r="B15" s="356" t="s">
        <v>695</v>
      </c>
      <c r="C15" s="266" t="s">
        <v>707</v>
      </c>
      <c r="D15" s="38"/>
      <c r="E15" s="46" t="str">
        <f>IF(R4.05=$Y$1,100%,IF(R4.05=$Z$1,80%,IF(R4.05=$AA$1,50%,IF(R4.05=$AB$1,20%,""))))</f>
        <v/>
      </c>
      <c r="F15" s="36"/>
      <c r="G15" s="37"/>
      <c r="H15" s="187"/>
      <c r="I15" s="37"/>
      <c r="J15" s="266" t="s">
        <v>716</v>
      </c>
    </row>
    <row r="16" spans="1:29" ht="76.5" hidden="1">
      <c r="A16" s="47">
        <v>4.0599999999999996</v>
      </c>
      <c r="B16" s="362" t="s">
        <v>696</v>
      </c>
      <c r="C16" s="266" t="s">
        <v>708</v>
      </c>
      <c r="D16" s="38"/>
      <c r="E16" s="46" t="str">
        <f>IF(R4.06=$Y$1,100%,IF(R4.06=$Z$1,80%,IF(R4.06=$AA$1,50%,IF(R4.06=$AB$1,20%,""))))</f>
        <v/>
      </c>
      <c r="F16" s="36"/>
      <c r="G16" s="37"/>
      <c r="H16" s="187"/>
      <c r="I16" s="37"/>
      <c r="J16" s="266" t="s">
        <v>717</v>
      </c>
    </row>
    <row r="17" spans="1:10" ht="89.25" hidden="1">
      <c r="A17" s="47">
        <v>4.07</v>
      </c>
      <c r="B17" s="356" t="s">
        <v>697</v>
      </c>
      <c r="C17" s="266" t="s">
        <v>709</v>
      </c>
      <c r="D17" s="38"/>
      <c r="E17" s="46" t="str">
        <f>IF(R4.07=$Y$1,100%,IF(R4.07=$Z$1,80%,IF(R4.07=$AA$1,50%,IF(R4.07=$AB$1,20%,""))))</f>
        <v/>
      </c>
      <c r="F17" s="36"/>
      <c r="G17" s="37"/>
      <c r="H17" s="187"/>
      <c r="I17" s="37"/>
      <c r="J17" s="266" t="s">
        <v>718</v>
      </c>
    </row>
    <row r="18" spans="1:10" hidden="1">
      <c r="A18" s="139" t="s">
        <v>78</v>
      </c>
      <c r="B18" s="136"/>
      <c r="C18" s="137"/>
      <c r="D18" s="137"/>
      <c r="E18" s="137"/>
      <c r="F18" s="136"/>
      <c r="G18" s="137"/>
      <c r="H18" s="190"/>
      <c r="I18" s="138"/>
      <c r="J18" s="137"/>
    </row>
    <row r="19" spans="1:10" hidden="1">
      <c r="A19" s="121" t="s">
        <v>80</v>
      </c>
      <c r="B19" s="122"/>
      <c r="C19" s="123"/>
      <c r="D19" s="123"/>
      <c r="E19" s="123"/>
      <c r="F19" s="122"/>
      <c r="G19" s="123"/>
      <c r="H19" s="186"/>
      <c r="I19" s="124"/>
      <c r="J19" s="123"/>
    </row>
    <row r="20" spans="1:10" ht="63.75" hidden="1">
      <c r="A20" s="47">
        <v>4.08</v>
      </c>
      <c r="B20" s="362" t="s">
        <v>698</v>
      </c>
      <c r="C20" s="266" t="s">
        <v>710</v>
      </c>
      <c r="D20" s="38"/>
      <c r="E20" s="46" t="str">
        <f>IF(R4.08=$Y$1,100%,IF(R4.08=$Z$1,80%,IF(R4.08=$AA$1,50%,IF(R4.08=$AB$1,20%,""))))</f>
        <v/>
      </c>
      <c r="F20" s="36"/>
      <c r="G20" s="37"/>
      <c r="H20" s="187"/>
      <c r="I20" s="37"/>
      <c r="J20" s="266" t="s">
        <v>719</v>
      </c>
    </row>
    <row r="21" spans="1:10" ht="127.5" hidden="1">
      <c r="A21" s="47">
        <v>4.09</v>
      </c>
      <c r="B21" s="356" t="s">
        <v>699</v>
      </c>
      <c r="C21" s="266" t="s">
        <v>711</v>
      </c>
      <c r="D21" s="38"/>
      <c r="E21" s="46" t="str">
        <f>IF(R4.09=$Y$1,100%,IF(R4.09=$Z$1,80%,IF(R4.09=$AA$1,50%,IF(R4.09=$AB$1,20%,""))))</f>
        <v/>
      </c>
      <c r="F21" s="36"/>
      <c r="G21" s="37"/>
      <c r="H21" s="187"/>
      <c r="I21" s="37"/>
      <c r="J21" s="266" t="s">
        <v>720</v>
      </c>
    </row>
    <row r="22" spans="1:10" hidden="1">
      <c r="A22" s="139" t="s">
        <v>722</v>
      </c>
      <c r="B22" s="136"/>
      <c r="C22" s="137"/>
      <c r="D22" s="137"/>
      <c r="E22" s="137"/>
      <c r="F22" s="136"/>
      <c r="G22" s="137"/>
      <c r="H22" s="190"/>
      <c r="I22" s="138"/>
      <c r="J22" s="137"/>
    </row>
    <row r="23" spans="1:10" hidden="1">
      <c r="A23" s="121" t="s">
        <v>723</v>
      </c>
      <c r="B23" s="122"/>
      <c r="C23" s="123"/>
      <c r="D23" s="123"/>
      <c r="E23" s="123"/>
      <c r="F23" s="122"/>
      <c r="G23" s="123"/>
      <c r="H23" s="186"/>
      <c r="I23" s="124"/>
      <c r="J23" s="123"/>
    </row>
    <row r="24" spans="1:10" ht="63.75" hidden="1">
      <c r="A24" s="48">
        <v>4.0999999999999996</v>
      </c>
      <c r="B24" s="356" t="s">
        <v>700</v>
      </c>
      <c r="C24" s="266" t="s">
        <v>79</v>
      </c>
      <c r="D24" s="38"/>
      <c r="E24" s="46" t="str">
        <f>IF(R4.10=$Y$1,100%,IF(R4.10=$Z$1,80%,IF(R4.10=$AA$1,50%,IF(R4.10=$AB$1,20%,""))))</f>
        <v/>
      </c>
      <c r="F24" s="36"/>
      <c r="G24" s="37"/>
      <c r="H24" s="187"/>
      <c r="I24" s="37"/>
      <c r="J24" s="266" t="s">
        <v>493</v>
      </c>
    </row>
    <row r="25" spans="1:10" hidden="1">
      <c r="A25" s="121" t="s">
        <v>724</v>
      </c>
      <c r="B25" s="122"/>
      <c r="C25" s="123"/>
      <c r="D25" s="123"/>
      <c r="E25" s="123"/>
      <c r="F25" s="122"/>
      <c r="G25" s="123"/>
      <c r="H25" s="186"/>
      <c r="I25" s="124"/>
      <c r="J25" s="123"/>
    </row>
    <row r="26" spans="1:10" ht="114.75">
      <c r="A26" s="47">
        <v>4.1100000000000003</v>
      </c>
      <c r="B26" s="356" t="s">
        <v>701</v>
      </c>
      <c r="C26" s="266" t="s">
        <v>81</v>
      </c>
      <c r="D26" s="38" t="s">
        <v>116</v>
      </c>
      <c r="E26" s="46" t="str">
        <f>IF(R4.11=$Y$1,100%,IF(R4.11=$Z$1,80%,IF(R4.11=$AA$1,50%,IF(R4.11=$AB$1,20%,IF(R4.11=$AC$1,"n/a","")))))</f>
        <v>n/a</v>
      </c>
      <c r="F26" s="36"/>
      <c r="G26" s="37"/>
      <c r="H26" s="187"/>
      <c r="I26" s="37"/>
      <c r="J26" s="266" t="s">
        <v>494</v>
      </c>
    </row>
    <row r="27" spans="1:10" hidden="1">
      <c r="A27" s="121" t="s">
        <v>725</v>
      </c>
      <c r="B27" s="122"/>
      <c r="C27" s="123"/>
      <c r="D27" s="123"/>
      <c r="E27" s="123"/>
      <c r="F27" s="122"/>
      <c r="G27" s="123"/>
      <c r="H27" s="186"/>
      <c r="I27" s="124"/>
      <c r="J27" s="123"/>
    </row>
    <row r="28" spans="1:10" ht="63.75" hidden="1">
      <c r="A28" s="47">
        <v>4.12</v>
      </c>
      <c r="B28" s="357" t="s">
        <v>702</v>
      </c>
      <c r="C28" s="266" t="s">
        <v>82</v>
      </c>
      <c r="D28" s="38"/>
      <c r="E28" s="46" t="str">
        <f>IF(R4.12=$Y$1,100%,IF(R4.12=$Z$1,80%,IF(R4.12=$AA$1,50%,IF(R4.12=$AB$1,20%,""))))</f>
        <v/>
      </c>
      <c r="F28" s="36"/>
      <c r="G28" s="37"/>
      <c r="H28" s="187"/>
      <c r="I28" s="37"/>
      <c r="J28" s="266" t="s">
        <v>495</v>
      </c>
    </row>
  </sheetData>
  <autoFilter ref="A3:J28" xr:uid="{00000000-0009-0000-0000-00000B000000}">
    <filterColumn colId="3">
      <customFilters>
        <customFilter operator="notEqual" val=" "/>
      </customFilters>
    </filterColumn>
  </autoFilter>
  <conditionalFormatting sqref="D6">
    <cfRule type="cellIs" dxfId="66" priority="26" operator="equal">
      <formula>"Not met"</formula>
    </cfRule>
  </conditionalFormatting>
  <conditionalFormatting sqref="D8">
    <cfRule type="cellIs" dxfId="65" priority="14" operator="equal">
      <formula>"Not met"</formula>
    </cfRule>
  </conditionalFormatting>
  <conditionalFormatting sqref="D10">
    <cfRule type="cellIs" dxfId="64" priority="13" operator="equal">
      <formula>"Not met"</formula>
    </cfRule>
  </conditionalFormatting>
  <conditionalFormatting sqref="D13">
    <cfRule type="cellIs" dxfId="63" priority="12" operator="equal">
      <formula>"Not met"</formula>
    </cfRule>
  </conditionalFormatting>
  <conditionalFormatting sqref="D15:D17">
    <cfRule type="cellIs" dxfId="62" priority="9" operator="equal">
      <formula>"Not met"</formula>
    </cfRule>
  </conditionalFormatting>
  <conditionalFormatting sqref="D20:D21">
    <cfRule type="cellIs" dxfId="61" priority="7" operator="equal">
      <formula>"Not met"</formula>
    </cfRule>
  </conditionalFormatting>
  <conditionalFormatting sqref="D24">
    <cfRule type="cellIs" dxfId="60" priority="6" operator="equal">
      <formula>"Not met"</formula>
    </cfRule>
  </conditionalFormatting>
  <conditionalFormatting sqref="D26">
    <cfRule type="cellIs" dxfId="59" priority="5" operator="equal">
      <formula>"Not met"</formula>
    </cfRule>
  </conditionalFormatting>
  <conditionalFormatting sqref="D28">
    <cfRule type="cellIs" dxfId="58" priority="4" operator="equal">
      <formula>"Not met"</formula>
    </cfRule>
  </conditionalFormatting>
  <dataValidations count="5">
    <dataValidation type="list" allowBlank="1" showInputMessage="1" showErrorMessage="1" sqref="I6 I28 I26 I24 I15:I21 I13 I10:I11 I8" xr:uid="{00000000-0002-0000-0B00-000000000000}">
      <formula1>$Y$2:$AA$2</formula1>
    </dataValidation>
    <dataValidation type="list" allowBlank="1" showInputMessage="1" showErrorMessage="1" sqref="D6 D28 D8 D24 D15:D21 D13 D10:D11" xr:uid="{00000000-0002-0000-0B00-000001000000}">
      <formula1>$Y$1:$AB$1</formula1>
    </dataValidation>
    <dataValidation allowBlank="1" showInputMessage="1" showErrorMessage="1" prompt="Value must be between 0% to 100%." sqref="E6 E8 E13 E15:E17 E28 E24 E10 E20:E21 E26" xr:uid="{00000000-0002-0000-0B00-000002000000}"/>
    <dataValidation type="date" allowBlank="1" showInputMessage="1" showErrorMessage="1" prompt="Enter a date value (for example, 19/10/2020)" sqref="H6:H28" xr:uid="{00000000-0002-0000-0B00-000003000000}">
      <formula1>StartDate</formula1>
      <formula2>EndDate</formula2>
    </dataValidation>
    <dataValidation type="list" allowBlank="1" showInputMessage="1" showErrorMessage="1" sqref="D26" xr:uid="{62FCFE19-994A-4AE2-A2B2-3BB2C88F7494}">
      <formula1>$Y$1:$AC$1</formula1>
    </dataValidation>
  </dataValidations>
  <hyperlinks>
    <hyperlink ref="C6" location="'Med-EL'!E4.01" display="Click here to navigate to the list of evidence for Action 4.1" xr:uid="{00000000-0004-0000-0B00-000000000000}"/>
    <hyperlink ref="J6" location="'Med-TL'!T4.01" display="Click here to navigate to the task list for Action 4.1" xr:uid="{00000000-0004-0000-0B00-000001000000}"/>
    <hyperlink ref="J8" location="'Med-TL'!T4.02" display="Click here to navigate to the task list for Action 4.2" xr:uid="{00000000-0004-0000-0B00-000002000000}"/>
    <hyperlink ref="J10" location="'Med-TL'!T4.03" display="Click here to navigate to the task list for Action 4.3" xr:uid="{00000000-0004-0000-0B00-000003000000}"/>
    <hyperlink ref="J13" location="'Med-TL'!T4.04" display="Click here to navigate to the task list for Action 4.4" xr:uid="{00000000-0004-0000-0B00-000004000000}"/>
    <hyperlink ref="J15" location="'Med-TL'!T4.05" display="Click here to navigate to the task list for Action 4.5" xr:uid="{00000000-0004-0000-0B00-000005000000}"/>
    <hyperlink ref="J16" location="'Med-TL'!T4.06" display="Click here to navigate to the task list for Action 4.6" xr:uid="{00000000-0004-0000-0B00-000006000000}"/>
    <hyperlink ref="J17" location="'Med-TL'!T4.07" display="Click here to navigate to the task list for Action 4.7" xr:uid="{00000000-0004-0000-0B00-000007000000}"/>
    <hyperlink ref="J20" location="'Med-TL'!T4.08" display="Click here to navigate to the task list for Action 4.8" xr:uid="{00000000-0004-0000-0B00-000008000000}"/>
    <hyperlink ref="J21" location="'Med-TL'!T4.09" display="Click here to navigate to the task list for Action 4.9" xr:uid="{00000000-0004-0000-0B00-000009000000}"/>
    <hyperlink ref="J24" location="'Med-TL'!T4.10" display="Click here to navigate to the task list for Action 4.10" xr:uid="{00000000-0004-0000-0B00-00000A000000}"/>
    <hyperlink ref="J26" location="'Med-TL'!T4.11" display="Click here to navigate to the task list for Action 4.11" xr:uid="{00000000-0004-0000-0B00-00000B000000}"/>
    <hyperlink ref="J28" location="'Med-TL'!T4.12" display="Click here to navigate to the task list for Action 4.12" xr:uid="{00000000-0004-0000-0B00-00000C000000}"/>
    <hyperlink ref="C8" location="'Med-EL'!E4.02" display="Click here to navigate to the list of evidence for Action 4.2" xr:uid="{00000000-0004-0000-0B00-000010000000}"/>
    <hyperlink ref="C10" location="'Med-EL'!E4.03" display="Click here to navigate to the list of evidence for Action 4.3" xr:uid="{00000000-0004-0000-0B00-000011000000}"/>
    <hyperlink ref="C13" location="'Med-EL'!E4.04" display="Click here to navigate to the list of evidence for Action 4.4" xr:uid="{00000000-0004-0000-0B00-000012000000}"/>
    <hyperlink ref="C15" location="'Med-EL'!E4.05" display="Click here to navigate to the list of evidence for Action 4.5" xr:uid="{00000000-0004-0000-0B00-000013000000}"/>
    <hyperlink ref="C16" location="'Med-EL'!E4.06" display="Click here to navigate to the list of evidence for Action 4.6" xr:uid="{00000000-0004-0000-0B00-000014000000}"/>
    <hyperlink ref="C17" location="'Med-EL'!E4.07" display="Click here to navigate to the list of evidence for Action 4.7" xr:uid="{00000000-0004-0000-0B00-000015000000}"/>
    <hyperlink ref="C20" location="'Med-EL'!E4.08" display="Click here to navigate to the list of evidence for Action 4.8" xr:uid="{00000000-0004-0000-0B00-000016000000}"/>
    <hyperlink ref="C21" location="'Med-EL'!E4.09" display="Click here to navigate to the list of evidence for Action 4.9" xr:uid="{00000000-0004-0000-0B00-000017000000}"/>
    <hyperlink ref="C24" location="'Med-EL'!E4.10" display="Click here to navigate to the list of evidence for Action 4.10" xr:uid="{00000000-0004-0000-0B00-000018000000}"/>
    <hyperlink ref="C26" location="'Med-EL'!E4.11" display="Click here to navigate to the list of evidence for Action 4.11" xr:uid="{00000000-0004-0000-0B00-000019000000}"/>
    <hyperlink ref="C28" location="'Med-EL'!E4.12" display="Click here to navigate to the list of evidence for Action 4.12" xr:uid="{00000000-0004-0000-0B00-00001A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2EFCE"/>
  </sheetPr>
  <dimension ref="A1:E78"/>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846</v>
      </c>
    </row>
    <row r="3" spans="2:4" ht="25.5">
      <c r="B3" s="49" t="s">
        <v>73</v>
      </c>
      <c r="C3" s="1"/>
      <c r="D3" s="1"/>
    </row>
    <row r="4" spans="2:4">
      <c r="B4" s="1"/>
      <c r="C4" s="1"/>
      <c r="D4" s="1"/>
    </row>
    <row r="5" spans="2:4" s="294" customFormat="1" ht="25.5" customHeight="1">
      <c r="B5" s="290" t="s">
        <v>1</v>
      </c>
      <c r="C5" s="295" t="s">
        <v>457</v>
      </c>
      <c r="D5" s="296" t="s">
        <v>458</v>
      </c>
    </row>
    <row r="6" spans="2:4">
      <c r="B6" s="162" t="s">
        <v>74</v>
      </c>
      <c r="C6" s="111"/>
      <c r="D6" s="112"/>
    </row>
    <row r="7" spans="2:4">
      <c r="B7" s="163" t="s">
        <v>55</v>
      </c>
      <c r="C7" s="164"/>
      <c r="D7" s="165"/>
    </row>
    <row r="8" spans="2:4">
      <c r="B8" s="272">
        <v>4.01</v>
      </c>
      <c r="C8" s="13" t="s">
        <v>451</v>
      </c>
      <c r="D8" s="14"/>
    </row>
    <row r="9" spans="2:4">
      <c r="B9" s="322"/>
      <c r="C9" s="13" t="s">
        <v>452</v>
      </c>
      <c r="D9" s="14"/>
    </row>
    <row r="10" spans="2:4">
      <c r="B10" s="322"/>
      <c r="C10" s="13" t="s">
        <v>453</v>
      </c>
      <c r="D10" s="14"/>
    </row>
    <row r="11" spans="2:4">
      <c r="B11" s="322"/>
      <c r="C11" s="13" t="s">
        <v>454</v>
      </c>
      <c r="D11" s="14"/>
    </row>
    <row r="12" spans="2:4">
      <c r="B12" s="322"/>
      <c r="C12" s="13" t="s">
        <v>455</v>
      </c>
      <c r="D12" s="14"/>
    </row>
    <row r="13" spans="2:4">
      <c r="B13" s="163" t="s">
        <v>46</v>
      </c>
      <c r="C13" s="164"/>
      <c r="D13" s="165"/>
    </row>
    <row r="14" spans="2:4">
      <c r="B14" s="272">
        <v>4.0199999999999996</v>
      </c>
      <c r="C14" s="13" t="s">
        <v>451</v>
      </c>
      <c r="D14" s="14"/>
    </row>
    <row r="15" spans="2:4">
      <c r="B15" s="322"/>
      <c r="C15" s="13" t="s">
        <v>452</v>
      </c>
      <c r="D15" s="14"/>
    </row>
    <row r="16" spans="2:4">
      <c r="B16" s="322"/>
      <c r="C16" s="13" t="s">
        <v>453</v>
      </c>
      <c r="D16" s="14"/>
    </row>
    <row r="17" spans="2:4">
      <c r="B17" s="322"/>
      <c r="C17" s="13" t="s">
        <v>454</v>
      </c>
      <c r="D17" s="14"/>
    </row>
    <row r="18" spans="2:4">
      <c r="B18" s="322"/>
      <c r="C18" s="13" t="s">
        <v>455</v>
      </c>
      <c r="D18" s="14"/>
    </row>
    <row r="19" spans="2:4">
      <c r="B19" s="163" t="s">
        <v>75</v>
      </c>
      <c r="C19" s="164"/>
      <c r="D19" s="165"/>
    </row>
    <row r="20" spans="2:4">
      <c r="B20" s="272">
        <v>4.03</v>
      </c>
      <c r="C20" s="13" t="s">
        <v>451</v>
      </c>
      <c r="D20" s="14"/>
    </row>
    <row r="21" spans="2:4">
      <c r="B21" s="322"/>
      <c r="C21" s="13" t="s">
        <v>452</v>
      </c>
      <c r="D21" s="14"/>
    </row>
    <row r="22" spans="2:4">
      <c r="B22" s="322"/>
      <c r="C22" s="13" t="s">
        <v>453</v>
      </c>
      <c r="D22" s="14"/>
    </row>
    <row r="23" spans="2:4">
      <c r="B23" s="322"/>
      <c r="C23" s="13" t="s">
        <v>454</v>
      </c>
      <c r="D23" s="14"/>
    </row>
    <row r="24" spans="2:4">
      <c r="B24" s="322"/>
      <c r="C24" s="13" t="s">
        <v>455</v>
      </c>
      <c r="D24" s="14"/>
    </row>
    <row r="25" spans="2:4">
      <c r="B25" s="162" t="s">
        <v>76</v>
      </c>
      <c r="C25" s="111"/>
      <c r="D25" s="112"/>
    </row>
    <row r="26" spans="2:4">
      <c r="B26" s="163" t="s">
        <v>728</v>
      </c>
      <c r="C26" s="164"/>
      <c r="D26" s="165"/>
    </row>
    <row r="27" spans="2:4">
      <c r="B27" s="272">
        <v>4.04</v>
      </c>
      <c r="C27" s="13" t="s">
        <v>451</v>
      </c>
      <c r="D27" s="14"/>
    </row>
    <row r="28" spans="2:4">
      <c r="B28" s="322"/>
      <c r="C28" s="13" t="s">
        <v>452</v>
      </c>
      <c r="D28" s="14"/>
    </row>
    <row r="29" spans="2:4">
      <c r="B29" s="322"/>
      <c r="C29" s="13" t="s">
        <v>453</v>
      </c>
      <c r="D29" s="14"/>
    </row>
    <row r="30" spans="2:4">
      <c r="B30" s="322"/>
      <c r="C30" s="13" t="s">
        <v>454</v>
      </c>
      <c r="D30" s="14"/>
    </row>
    <row r="31" spans="2:4">
      <c r="B31" s="322"/>
      <c r="C31" s="13" t="s">
        <v>455</v>
      </c>
      <c r="D31" s="14"/>
    </row>
    <row r="32" spans="2:4">
      <c r="B32" s="163" t="s">
        <v>726</v>
      </c>
      <c r="C32" s="164"/>
      <c r="D32" s="165"/>
    </row>
    <row r="33" spans="2:4">
      <c r="B33" s="272">
        <v>4.05</v>
      </c>
      <c r="C33" s="13" t="s">
        <v>451</v>
      </c>
      <c r="D33" s="14"/>
    </row>
    <row r="34" spans="2:4">
      <c r="B34" s="322"/>
      <c r="C34" s="13" t="s">
        <v>452</v>
      </c>
      <c r="D34" s="14"/>
    </row>
    <row r="35" spans="2:4">
      <c r="B35" s="322"/>
      <c r="C35" s="13" t="s">
        <v>453</v>
      </c>
      <c r="D35" s="14"/>
    </row>
    <row r="36" spans="2:4">
      <c r="B36" s="322"/>
      <c r="C36" s="13" t="s">
        <v>454</v>
      </c>
      <c r="D36" s="14"/>
    </row>
    <row r="37" spans="2:4">
      <c r="B37" s="322"/>
      <c r="C37" s="13" t="s">
        <v>455</v>
      </c>
      <c r="D37" s="14"/>
    </row>
    <row r="38" spans="2:4">
      <c r="B38" s="272">
        <v>4.0599999999999996</v>
      </c>
      <c r="C38" s="13" t="s">
        <v>451</v>
      </c>
      <c r="D38" s="14"/>
    </row>
    <row r="39" spans="2:4">
      <c r="B39" s="322"/>
      <c r="C39" s="13" t="s">
        <v>452</v>
      </c>
      <c r="D39" s="14"/>
    </row>
    <row r="40" spans="2:4">
      <c r="B40" s="322"/>
      <c r="C40" s="13" t="s">
        <v>453</v>
      </c>
      <c r="D40" s="14"/>
    </row>
    <row r="41" spans="2:4">
      <c r="B41" s="322"/>
      <c r="C41" s="13" t="s">
        <v>454</v>
      </c>
      <c r="D41" s="14"/>
    </row>
    <row r="42" spans="2:4">
      <c r="B42" s="322"/>
      <c r="C42" s="13" t="s">
        <v>455</v>
      </c>
      <c r="D42" s="14"/>
    </row>
    <row r="43" spans="2:4">
      <c r="B43" s="272">
        <v>4.07</v>
      </c>
      <c r="C43" s="13" t="s">
        <v>451</v>
      </c>
      <c r="D43" s="14"/>
    </row>
    <row r="44" spans="2:4">
      <c r="B44" s="322"/>
      <c r="C44" s="13" t="s">
        <v>452</v>
      </c>
      <c r="D44" s="14"/>
    </row>
    <row r="45" spans="2:4">
      <c r="B45" s="322"/>
      <c r="C45" s="13" t="s">
        <v>453</v>
      </c>
      <c r="D45" s="14"/>
    </row>
    <row r="46" spans="2:4">
      <c r="B46" s="322"/>
      <c r="C46" s="13" t="s">
        <v>454</v>
      </c>
      <c r="D46" s="14"/>
    </row>
    <row r="47" spans="2:4">
      <c r="B47" s="322"/>
      <c r="C47" s="13" t="s">
        <v>455</v>
      </c>
      <c r="D47" s="14"/>
    </row>
    <row r="48" spans="2:4">
      <c r="B48" s="162" t="s">
        <v>78</v>
      </c>
      <c r="C48" s="111"/>
      <c r="D48" s="112"/>
    </row>
    <row r="49" spans="2:4">
      <c r="B49" s="163" t="s">
        <v>727</v>
      </c>
      <c r="C49" s="164"/>
      <c r="D49" s="165"/>
    </row>
    <row r="50" spans="2:4">
      <c r="B50" s="272">
        <v>4.08</v>
      </c>
      <c r="C50" s="13" t="s">
        <v>451</v>
      </c>
      <c r="D50" s="14"/>
    </row>
    <row r="51" spans="2:4">
      <c r="B51" s="322"/>
      <c r="C51" s="13" t="s">
        <v>452</v>
      </c>
      <c r="D51" s="14"/>
    </row>
    <row r="52" spans="2:4">
      <c r="B52" s="322"/>
      <c r="C52" s="13" t="s">
        <v>453</v>
      </c>
      <c r="D52" s="14"/>
    </row>
    <row r="53" spans="2:4">
      <c r="B53" s="322"/>
      <c r="C53" s="13" t="s">
        <v>454</v>
      </c>
      <c r="D53" s="14"/>
    </row>
    <row r="54" spans="2:4">
      <c r="B54" s="322"/>
      <c r="C54" s="13" t="s">
        <v>455</v>
      </c>
      <c r="D54" s="14"/>
    </row>
    <row r="55" spans="2:4">
      <c r="B55" s="272">
        <v>4.09</v>
      </c>
      <c r="C55" s="13" t="s">
        <v>451</v>
      </c>
      <c r="D55" s="14"/>
    </row>
    <row r="56" spans="2:4">
      <c r="B56" s="322"/>
      <c r="C56" s="13" t="s">
        <v>452</v>
      </c>
      <c r="D56" s="14"/>
    </row>
    <row r="57" spans="2:4">
      <c r="B57" s="322"/>
      <c r="C57" s="13" t="s">
        <v>453</v>
      </c>
      <c r="D57" s="14"/>
    </row>
    <row r="58" spans="2:4">
      <c r="B58" s="322"/>
      <c r="C58" s="13" t="s">
        <v>454</v>
      </c>
      <c r="D58" s="14"/>
    </row>
    <row r="59" spans="2:4">
      <c r="B59" s="322"/>
      <c r="C59" s="13" t="s">
        <v>455</v>
      </c>
      <c r="D59" s="14"/>
    </row>
    <row r="60" spans="2:4">
      <c r="B60" s="162" t="s">
        <v>83</v>
      </c>
      <c r="C60" s="111"/>
      <c r="D60" s="112"/>
    </row>
    <row r="61" spans="2:4">
      <c r="B61" s="163" t="s">
        <v>84</v>
      </c>
      <c r="C61" s="164"/>
      <c r="D61" s="165"/>
    </row>
    <row r="62" spans="2:4">
      <c r="B62" s="273">
        <v>4.0999999999999996</v>
      </c>
      <c r="C62" s="13" t="s">
        <v>451</v>
      </c>
      <c r="D62" s="14"/>
    </row>
    <row r="63" spans="2:4">
      <c r="B63" s="322"/>
      <c r="C63" s="13" t="s">
        <v>452</v>
      </c>
      <c r="D63" s="14"/>
    </row>
    <row r="64" spans="2:4">
      <c r="B64" s="322"/>
      <c r="C64" s="13" t="s">
        <v>453</v>
      </c>
      <c r="D64" s="14"/>
    </row>
    <row r="65" spans="2:4">
      <c r="B65" s="322"/>
      <c r="C65" s="13" t="s">
        <v>454</v>
      </c>
      <c r="D65" s="14"/>
    </row>
    <row r="66" spans="2:4">
      <c r="B66" s="322"/>
      <c r="C66" s="13" t="s">
        <v>455</v>
      </c>
      <c r="D66" s="14"/>
    </row>
    <row r="67" spans="2:4">
      <c r="B67" s="163" t="s">
        <v>85</v>
      </c>
      <c r="C67" s="164"/>
      <c r="D67" s="165"/>
    </row>
    <row r="68" spans="2:4">
      <c r="B68" s="272">
        <v>4.1100000000000003</v>
      </c>
      <c r="C68" s="13" t="s">
        <v>451</v>
      </c>
      <c r="D68" s="14"/>
    </row>
    <row r="69" spans="2:4">
      <c r="B69" s="322"/>
      <c r="C69" s="13" t="s">
        <v>452</v>
      </c>
      <c r="D69" s="14"/>
    </row>
    <row r="70" spans="2:4">
      <c r="B70" s="322"/>
      <c r="C70" s="13" t="s">
        <v>453</v>
      </c>
      <c r="D70" s="14"/>
    </row>
    <row r="71" spans="2:4">
      <c r="B71" s="322"/>
      <c r="C71" s="13" t="s">
        <v>454</v>
      </c>
      <c r="D71" s="14"/>
    </row>
    <row r="72" spans="2:4">
      <c r="B72" s="322"/>
      <c r="C72" s="13" t="s">
        <v>455</v>
      </c>
      <c r="D72" s="14"/>
    </row>
    <row r="73" spans="2:4">
      <c r="B73" s="163" t="s">
        <v>86</v>
      </c>
      <c r="C73" s="164"/>
      <c r="D73" s="165"/>
    </row>
    <row r="74" spans="2:4">
      <c r="B74" s="272">
        <v>4.12</v>
      </c>
      <c r="C74" s="13" t="s">
        <v>451</v>
      </c>
      <c r="D74" s="14"/>
    </row>
    <row r="75" spans="2:4">
      <c r="B75" s="322"/>
      <c r="C75" s="13" t="s">
        <v>452</v>
      </c>
      <c r="D75" s="14"/>
    </row>
    <row r="76" spans="2:4">
      <c r="B76" s="322"/>
      <c r="C76" s="13" t="s">
        <v>453</v>
      </c>
      <c r="D76" s="14"/>
    </row>
    <row r="77" spans="2:4">
      <c r="B77" s="322"/>
      <c r="C77" s="13" t="s">
        <v>454</v>
      </c>
      <c r="D77" s="14"/>
    </row>
    <row r="78" spans="2:4">
      <c r="B78" s="322"/>
      <c r="C78" s="13" t="s">
        <v>455</v>
      </c>
      <c r="D78" s="14"/>
    </row>
  </sheetData>
  <autoFilter ref="B5:D78" xr:uid="{00000000-0009-0000-0000-00000C000000}"/>
  <hyperlinks>
    <hyperlink ref="B8" location="MedSafety!A4.01" display="MedSafety!A4.01" xr:uid="{00000000-0004-0000-0C00-000000000000}"/>
    <hyperlink ref="B14" location="MedSafety!A4.02" display="MedSafety!A4.02" xr:uid="{00000000-0004-0000-0C00-000001000000}"/>
    <hyperlink ref="B20" location="MedSafety!A4.03" display="MedSafety!A4.03" xr:uid="{00000000-0004-0000-0C00-000002000000}"/>
    <hyperlink ref="B27" location="MedSafety!A4.04" display="MedSafety!A4.04" xr:uid="{00000000-0004-0000-0C00-000003000000}"/>
    <hyperlink ref="B33" location="MedSafety!A4.05" display="MedSafety!A4.05" xr:uid="{00000000-0004-0000-0C00-000004000000}"/>
    <hyperlink ref="B38" location="MedSafety!A4.06" display="MedSafety!A4.06" xr:uid="{00000000-0004-0000-0C00-000005000000}"/>
    <hyperlink ref="B43" location="MedSafety!A4.07" display="MedSafety!A4.07" xr:uid="{00000000-0004-0000-0C00-000006000000}"/>
    <hyperlink ref="B50" location="MedSafety!A4.08" display="MedSafety!A4.08" xr:uid="{00000000-0004-0000-0C00-000007000000}"/>
    <hyperlink ref="B55" location="MedSafety!A4.09" display="MedSafety!A4.09" xr:uid="{00000000-0004-0000-0C00-000008000000}"/>
    <hyperlink ref="B62" location="MedSafety!A4.10" display="MedSafety!A4.10" xr:uid="{00000000-0004-0000-0C00-000009000000}"/>
    <hyperlink ref="B68" location="MedSafety!A4.11" display="MedSafety!A4.11" xr:uid="{00000000-0004-0000-0C00-00000A000000}"/>
    <hyperlink ref="B74" location="MedSafety!A4.12" display="MedSafety!A4.12" xr:uid="{00000000-0004-0000-0C00-00000B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2EFCE"/>
    <pageSetUpPr fitToPage="1"/>
  </sheetPr>
  <dimension ref="A1:AC78"/>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847</v>
      </c>
      <c r="AA1" t="s">
        <v>117</v>
      </c>
      <c r="AB1" t="s">
        <v>118</v>
      </c>
      <c r="AC1" t="s">
        <v>119</v>
      </c>
    </row>
    <row r="3" spans="2:29" ht="25.5">
      <c r="B3" s="49" t="s">
        <v>73</v>
      </c>
      <c r="C3" s="1"/>
      <c r="D3" s="1"/>
    </row>
    <row r="4" spans="2:29">
      <c r="B4" s="1"/>
      <c r="C4" s="1"/>
      <c r="D4" s="1"/>
    </row>
    <row r="5" spans="2:29" ht="25.5">
      <c r="B5" s="281" t="s">
        <v>1</v>
      </c>
      <c r="C5" s="282" t="s">
        <v>5</v>
      </c>
      <c r="D5" s="286" t="s">
        <v>6</v>
      </c>
      <c r="E5" s="287" t="s">
        <v>504</v>
      </c>
      <c r="F5" s="288" t="s">
        <v>8</v>
      </c>
    </row>
    <row r="6" spans="2:29">
      <c r="B6" s="162" t="s">
        <v>74</v>
      </c>
      <c r="C6" s="111"/>
      <c r="D6" s="229"/>
      <c r="E6" s="233"/>
      <c r="F6" s="314"/>
    </row>
    <row r="7" spans="2:29">
      <c r="B7" s="163" t="s">
        <v>55</v>
      </c>
      <c r="C7" s="164"/>
      <c r="D7" s="230"/>
      <c r="E7" s="234"/>
      <c r="F7" s="208"/>
    </row>
    <row r="8" spans="2:29">
      <c r="B8" s="272">
        <v>4.01</v>
      </c>
      <c r="C8" s="13" t="s">
        <v>459</v>
      </c>
      <c r="D8" s="231"/>
      <c r="E8" s="235"/>
      <c r="F8" s="311"/>
    </row>
    <row r="9" spans="2:29">
      <c r="B9" s="322"/>
      <c r="C9" s="13" t="s">
        <v>460</v>
      </c>
      <c r="D9" s="231"/>
      <c r="E9" s="235"/>
      <c r="F9" s="311"/>
    </row>
    <row r="10" spans="2:29">
      <c r="B10" s="322"/>
      <c r="C10" s="13" t="s">
        <v>461</v>
      </c>
      <c r="D10" s="231"/>
      <c r="E10" s="235"/>
      <c r="F10" s="311"/>
    </row>
    <row r="11" spans="2:29">
      <c r="B11" s="322"/>
      <c r="C11" s="13" t="s">
        <v>462</v>
      </c>
      <c r="D11" s="231"/>
      <c r="E11" s="235"/>
      <c r="F11" s="311"/>
    </row>
    <row r="12" spans="2:29">
      <c r="B12" s="322"/>
      <c r="C12" s="13" t="s">
        <v>463</v>
      </c>
      <c r="D12" s="231"/>
      <c r="E12" s="235"/>
      <c r="F12" s="311"/>
    </row>
    <row r="13" spans="2:29">
      <c r="B13" s="163" t="s">
        <v>46</v>
      </c>
      <c r="C13" s="164"/>
      <c r="D13" s="230"/>
      <c r="E13" s="234"/>
      <c r="F13" s="208"/>
    </row>
    <row r="14" spans="2:29">
      <c r="B14" s="272">
        <v>4.0199999999999996</v>
      </c>
      <c r="C14" s="13" t="s">
        <v>459</v>
      </c>
      <c r="D14" s="231"/>
      <c r="E14" s="235"/>
      <c r="F14" s="311"/>
    </row>
    <row r="15" spans="2:29">
      <c r="B15" s="322"/>
      <c r="C15" s="13" t="s">
        <v>460</v>
      </c>
      <c r="D15" s="231"/>
      <c r="E15" s="235"/>
      <c r="F15" s="311"/>
    </row>
    <row r="16" spans="2:29">
      <c r="B16" s="322"/>
      <c r="C16" s="13" t="s">
        <v>461</v>
      </c>
      <c r="D16" s="231"/>
      <c r="E16" s="235"/>
      <c r="F16" s="311"/>
    </row>
    <row r="17" spans="2:6">
      <c r="B17" s="322"/>
      <c r="C17" s="13" t="s">
        <v>462</v>
      </c>
      <c r="D17" s="231"/>
      <c r="E17" s="235"/>
      <c r="F17" s="311"/>
    </row>
    <row r="18" spans="2:6">
      <c r="B18" s="322"/>
      <c r="C18" s="13" t="s">
        <v>463</v>
      </c>
      <c r="D18" s="231"/>
      <c r="E18" s="235"/>
      <c r="F18" s="311"/>
    </row>
    <row r="19" spans="2:6">
      <c r="B19" s="163" t="s">
        <v>75</v>
      </c>
      <c r="C19" s="164"/>
      <c r="D19" s="230"/>
      <c r="E19" s="234"/>
      <c r="F19" s="208"/>
    </row>
    <row r="20" spans="2:6">
      <c r="B20" s="272">
        <v>4.03</v>
      </c>
      <c r="C20" s="13" t="s">
        <v>459</v>
      </c>
      <c r="D20" s="231"/>
      <c r="E20" s="235"/>
      <c r="F20" s="311"/>
    </row>
    <row r="21" spans="2:6">
      <c r="B21" s="322"/>
      <c r="C21" s="13" t="s">
        <v>460</v>
      </c>
      <c r="D21" s="231"/>
      <c r="E21" s="235"/>
      <c r="F21" s="311"/>
    </row>
    <row r="22" spans="2:6">
      <c r="B22" s="322"/>
      <c r="C22" s="13" t="s">
        <v>461</v>
      </c>
      <c r="D22" s="231"/>
      <c r="E22" s="235"/>
      <c r="F22" s="311"/>
    </row>
    <row r="23" spans="2:6">
      <c r="B23" s="322"/>
      <c r="C23" s="13" t="s">
        <v>462</v>
      </c>
      <c r="D23" s="231"/>
      <c r="E23" s="235"/>
      <c r="F23" s="311"/>
    </row>
    <row r="24" spans="2:6">
      <c r="B24" s="322"/>
      <c r="C24" s="13" t="s">
        <v>463</v>
      </c>
      <c r="D24" s="231"/>
      <c r="E24" s="235"/>
      <c r="F24" s="311"/>
    </row>
    <row r="25" spans="2:6">
      <c r="B25" s="162" t="s">
        <v>76</v>
      </c>
      <c r="C25" s="111"/>
      <c r="D25" s="229"/>
      <c r="E25" s="233"/>
      <c r="F25" s="314"/>
    </row>
    <row r="26" spans="2:6">
      <c r="B26" s="163" t="s">
        <v>77</v>
      </c>
      <c r="C26" s="164"/>
      <c r="D26" s="230"/>
      <c r="E26" s="234"/>
      <c r="F26" s="208"/>
    </row>
    <row r="27" spans="2:6">
      <c r="B27" s="272">
        <v>4.04</v>
      </c>
      <c r="C27" s="13" t="s">
        <v>459</v>
      </c>
      <c r="D27" s="231"/>
      <c r="E27" s="235"/>
      <c r="F27" s="311"/>
    </row>
    <row r="28" spans="2:6">
      <c r="B28" s="322"/>
      <c r="C28" s="13" t="s">
        <v>460</v>
      </c>
      <c r="D28" s="231"/>
      <c r="E28" s="235"/>
      <c r="F28" s="311"/>
    </row>
    <row r="29" spans="2:6">
      <c r="B29" s="322"/>
      <c r="C29" s="13" t="s">
        <v>461</v>
      </c>
      <c r="D29" s="231"/>
      <c r="E29" s="235"/>
      <c r="F29" s="311"/>
    </row>
    <row r="30" spans="2:6">
      <c r="B30" s="322"/>
      <c r="C30" s="13" t="s">
        <v>462</v>
      </c>
      <c r="D30" s="231"/>
      <c r="E30" s="235"/>
      <c r="F30" s="311"/>
    </row>
    <row r="31" spans="2:6">
      <c r="B31" s="322"/>
      <c r="C31" s="13" t="s">
        <v>463</v>
      </c>
      <c r="D31" s="231"/>
      <c r="E31" s="235"/>
      <c r="F31" s="311"/>
    </row>
    <row r="32" spans="2:6">
      <c r="B32" s="163" t="s">
        <v>721</v>
      </c>
      <c r="C32" s="164"/>
      <c r="D32" s="230"/>
      <c r="E32" s="234"/>
      <c r="F32" s="208"/>
    </row>
    <row r="33" spans="2:6">
      <c r="B33" s="272">
        <v>4.05</v>
      </c>
      <c r="C33" s="13" t="s">
        <v>459</v>
      </c>
      <c r="D33" s="231"/>
      <c r="E33" s="235"/>
      <c r="F33" s="311"/>
    </row>
    <row r="34" spans="2:6">
      <c r="B34" s="322"/>
      <c r="C34" s="13" t="s">
        <v>460</v>
      </c>
      <c r="D34" s="231"/>
      <c r="E34" s="235"/>
      <c r="F34" s="311"/>
    </row>
    <row r="35" spans="2:6">
      <c r="B35" s="322"/>
      <c r="C35" s="13" t="s">
        <v>461</v>
      </c>
      <c r="D35" s="231"/>
      <c r="E35" s="235"/>
      <c r="F35" s="311"/>
    </row>
    <row r="36" spans="2:6">
      <c r="B36" s="322"/>
      <c r="C36" s="13" t="s">
        <v>462</v>
      </c>
      <c r="D36" s="231"/>
      <c r="E36" s="235"/>
      <c r="F36" s="311"/>
    </row>
    <row r="37" spans="2:6">
      <c r="B37" s="322"/>
      <c r="C37" s="13" t="s">
        <v>463</v>
      </c>
      <c r="D37" s="231"/>
      <c r="E37" s="235"/>
      <c r="F37" s="311"/>
    </row>
    <row r="38" spans="2:6">
      <c r="B38" s="272">
        <v>4.0599999999999996</v>
      </c>
      <c r="C38" s="13" t="s">
        <v>459</v>
      </c>
      <c r="D38" s="231"/>
      <c r="E38" s="235"/>
      <c r="F38" s="311"/>
    </row>
    <row r="39" spans="2:6">
      <c r="B39" s="322"/>
      <c r="C39" s="13" t="s">
        <v>460</v>
      </c>
      <c r="D39" s="231"/>
      <c r="E39" s="235"/>
      <c r="F39" s="311"/>
    </row>
    <row r="40" spans="2:6">
      <c r="B40" s="322"/>
      <c r="C40" s="13" t="s">
        <v>461</v>
      </c>
      <c r="D40" s="231"/>
      <c r="E40" s="235"/>
      <c r="F40" s="311"/>
    </row>
    <row r="41" spans="2:6">
      <c r="B41" s="322"/>
      <c r="C41" s="13" t="s">
        <v>462</v>
      </c>
      <c r="D41" s="231"/>
      <c r="E41" s="235"/>
      <c r="F41" s="311"/>
    </row>
    <row r="42" spans="2:6">
      <c r="B42" s="322"/>
      <c r="C42" s="13" t="s">
        <v>463</v>
      </c>
      <c r="D42" s="231"/>
      <c r="E42" s="235"/>
      <c r="F42" s="311"/>
    </row>
    <row r="43" spans="2:6">
      <c r="B43" s="272">
        <v>4.07</v>
      </c>
      <c r="C43" s="13" t="s">
        <v>459</v>
      </c>
      <c r="D43" s="231"/>
      <c r="E43" s="235"/>
      <c r="F43" s="311"/>
    </row>
    <row r="44" spans="2:6">
      <c r="B44" s="322"/>
      <c r="C44" s="13" t="s">
        <v>460</v>
      </c>
      <c r="D44" s="231"/>
      <c r="E44" s="235"/>
      <c r="F44" s="311"/>
    </row>
    <row r="45" spans="2:6">
      <c r="B45" s="322"/>
      <c r="C45" s="13" t="s">
        <v>461</v>
      </c>
      <c r="D45" s="231"/>
      <c r="E45" s="235"/>
      <c r="F45" s="311"/>
    </row>
    <row r="46" spans="2:6">
      <c r="B46" s="322"/>
      <c r="C46" s="13" t="s">
        <v>462</v>
      </c>
      <c r="D46" s="231"/>
      <c r="E46" s="235"/>
      <c r="F46" s="311"/>
    </row>
    <row r="47" spans="2:6">
      <c r="B47" s="322"/>
      <c r="C47" s="13" t="s">
        <v>463</v>
      </c>
      <c r="D47" s="231"/>
      <c r="E47" s="235"/>
      <c r="F47" s="311"/>
    </row>
    <row r="48" spans="2:6">
      <c r="B48" s="162" t="s">
        <v>78</v>
      </c>
      <c r="C48" s="111"/>
      <c r="D48" s="229"/>
      <c r="E48" s="233"/>
      <c r="F48" s="314"/>
    </row>
    <row r="49" spans="2:6">
      <c r="B49" s="163" t="s">
        <v>80</v>
      </c>
      <c r="C49" s="164"/>
      <c r="D49" s="230"/>
      <c r="E49" s="234"/>
      <c r="F49" s="208"/>
    </row>
    <row r="50" spans="2:6">
      <c r="B50" s="272">
        <v>4.08</v>
      </c>
      <c r="C50" s="13" t="s">
        <v>459</v>
      </c>
      <c r="D50" s="231"/>
      <c r="E50" s="235"/>
      <c r="F50" s="311"/>
    </row>
    <row r="51" spans="2:6">
      <c r="B51" s="322"/>
      <c r="C51" s="13" t="s">
        <v>460</v>
      </c>
      <c r="D51" s="231"/>
      <c r="E51" s="235"/>
      <c r="F51" s="311"/>
    </row>
    <row r="52" spans="2:6">
      <c r="B52" s="322"/>
      <c r="C52" s="13" t="s">
        <v>461</v>
      </c>
      <c r="D52" s="231"/>
      <c r="E52" s="235"/>
      <c r="F52" s="311"/>
    </row>
    <row r="53" spans="2:6">
      <c r="B53" s="322"/>
      <c r="C53" s="13" t="s">
        <v>462</v>
      </c>
      <c r="D53" s="231"/>
      <c r="E53" s="235"/>
      <c r="F53" s="311"/>
    </row>
    <row r="54" spans="2:6">
      <c r="B54" s="322"/>
      <c r="C54" s="13" t="s">
        <v>463</v>
      </c>
      <c r="D54" s="231"/>
      <c r="E54" s="235"/>
      <c r="F54" s="311"/>
    </row>
    <row r="55" spans="2:6">
      <c r="B55" s="272">
        <v>4.09</v>
      </c>
      <c r="C55" s="13" t="s">
        <v>459</v>
      </c>
      <c r="D55" s="231"/>
      <c r="E55" s="235"/>
      <c r="F55" s="311"/>
    </row>
    <row r="56" spans="2:6">
      <c r="B56" s="322"/>
      <c r="C56" s="13" t="s">
        <v>460</v>
      </c>
      <c r="D56" s="231"/>
      <c r="E56" s="235"/>
      <c r="F56" s="311"/>
    </row>
    <row r="57" spans="2:6">
      <c r="B57" s="322"/>
      <c r="C57" s="13" t="s">
        <v>461</v>
      </c>
      <c r="D57" s="231"/>
      <c r="E57" s="235"/>
      <c r="F57" s="311"/>
    </row>
    <row r="58" spans="2:6">
      <c r="B58" s="322"/>
      <c r="C58" s="13" t="s">
        <v>462</v>
      </c>
      <c r="D58" s="231"/>
      <c r="E58" s="235"/>
      <c r="F58" s="311"/>
    </row>
    <row r="59" spans="2:6">
      <c r="B59" s="322"/>
      <c r="C59" s="13" t="s">
        <v>463</v>
      </c>
      <c r="D59" s="231"/>
      <c r="E59" s="235"/>
      <c r="F59" s="311"/>
    </row>
    <row r="60" spans="2:6">
      <c r="B60" s="162" t="s">
        <v>83</v>
      </c>
      <c r="C60" s="111"/>
      <c r="D60" s="232"/>
      <c r="E60" s="236"/>
      <c r="F60" s="315"/>
    </row>
    <row r="61" spans="2:6">
      <c r="B61" s="163" t="s">
        <v>84</v>
      </c>
      <c r="C61" s="164"/>
      <c r="D61" s="230"/>
      <c r="E61" s="234"/>
      <c r="F61" s="208"/>
    </row>
    <row r="62" spans="2:6">
      <c r="B62" s="273">
        <v>4.0999999999999996</v>
      </c>
      <c r="C62" s="13" t="s">
        <v>459</v>
      </c>
      <c r="D62" s="231"/>
      <c r="E62" s="235"/>
      <c r="F62" s="311"/>
    </row>
    <row r="63" spans="2:6">
      <c r="B63" s="322"/>
      <c r="C63" s="13" t="s">
        <v>460</v>
      </c>
      <c r="D63" s="231"/>
      <c r="E63" s="235"/>
      <c r="F63" s="311"/>
    </row>
    <row r="64" spans="2:6">
      <c r="B64" s="322"/>
      <c r="C64" s="13" t="s">
        <v>461</v>
      </c>
      <c r="D64" s="231"/>
      <c r="E64" s="235"/>
      <c r="F64" s="311"/>
    </row>
    <row r="65" spans="2:6">
      <c r="B65" s="322"/>
      <c r="C65" s="13" t="s">
        <v>462</v>
      </c>
      <c r="D65" s="231"/>
      <c r="E65" s="235"/>
      <c r="F65" s="311"/>
    </row>
    <row r="66" spans="2:6">
      <c r="B66" s="322"/>
      <c r="C66" s="13" t="s">
        <v>463</v>
      </c>
      <c r="D66" s="231"/>
      <c r="E66" s="235"/>
      <c r="F66" s="311"/>
    </row>
    <row r="67" spans="2:6">
      <c r="B67" s="163" t="s">
        <v>729</v>
      </c>
      <c r="C67" s="164"/>
      <c r="D67" s="230"/>
      <c r="E67" s="234"/>
      <c r="F67" s="208"/>
    </row>
    <row r="68" spans="2:6">
      <c r="B68" s="272">
        <v>4.1100000000000003</v>
      </c>
      <c r="C68" s="13" t="s">
        <v>459</v>
      </c>
      <c r="D68" s="231"/>
      <c r="E68" s="235"/>
      <c r="F68" s="311"/>
    </row>
    <row r="69" spans="2:6">
      <c r="B69" s="322"/>
      <c r="C69" s="13" t="s">
        <v>460</v>
      </c>
      <c r="D69" s="231"/>
      <c r="E69" s="235"/>
      <c r="F69" s="311"/>
    </row>
    <row r="70" spans="2:6">
      <c r="B70" s="322"/>
      <c r="C70" s="13" t="s">
        <v>461</v>
      </c>
      <c r="D70" s="231"/>
      <c r="E70" s="235"/>
      <c r="F70" s="311"/>
    </row>
    <row r="71" spans="2:6">
      <c r="B71" s="322"/>
      <c r="C71" s="13" t="s">
        <v>462</v>
      </c>
      <c r="D71" s="231"/>
      <c r="E71" s="235"/>
      <c r="F71" s="311"/>
    </row>
    <row r="72" spans="2:6">
      <c r="B72" s="322"/>
      <c r="C72" s="13" t="s">
        <v>463</v>
      </c>
      <c r="D72" s="231"/>
      <c r="E72" s="235"/>
      <c r="F72" s="311"/>
    </row>
    <row r="73" spans="2:6">
      <c r="B73" s="163" t="s">
        <v>730</v>
      </c>
      <c r="C73" s="164"/>
      <c r="D73" s="230"/>
      <c r="E73" s="234"/>
      <c r="F73" s="208"/>
    </row>
    <row r="74" spans="2:6">
      <c r="B74" s="272">
        <v>4.12</v>
      </c>
      <c r="C74" s="13" t="s">
        <v>459</v>
      </c>
      <c r="D74" s="231"/>
      <c r="E74" s="235"/>
      <c r="F74" s="311"/>
    </row>
    <row r="75" spans="2:6">
      <c r="B75" s="322"/>
      <c r="C75" s="13" t="s">
        <v>460</v>
      </c>
      <c r="D75" s="231"/>
      <c r="E75" s="235"/>
      <c r="F75" s="311"/>
    </row>
    <row r="76" spans="2:6">
      <c r="B76" s="322"/>
      <c r="C76" s="13" t="s">
        <v>461</v>
      </c>
      <c r="D76" s="231"/>
      <c r="E76" s="235"/>
      <c r="F76" s="311"/>
    </row>
    <row r="77" spans="2:6">
      <c r="B77" s="322"/>
      <c r="C77" s="13" t="s">
        <v>462</v>
      </c>
      <c r="D77" s="231"/>
      <c r="E77" s="235"/>
      <c r="F77" s="311"/>
    </row>
    <row r="78" spans="2:6">
      <c r="B78" s="322"/>
      <c r="C78" s="13" t="s">
        <v>463</v>
      </c>
      <c r="D78" s="231"/>
      <c r="E78" s="235"/>
      <c r="F78" s="311"/>
    </row>
  </sheetData>
  <autoFilter ref="B5:F78" xr:uid="{00000000-0009-0000-0000-00000D000000}"/>
  <dataValidations count="2">
    <dataValidation type="list" allowBlank="1" showInputMessage="1" showErrorMessage="1" sqref="F8:F12 F14:F18 F20:F25 F27:F31 F33:F42 F43:F59 F62:F66 F68:F72 F74:F78" xr:uid="{00000000-0002-0000-0D00-000000000000}">
      <formula1>$AA$1:$AC$1</formula1>
    </dataValidation>
    <dataValidation type="date" allowBlank="1" showInputMessage="1" showErrorMessage="1" prompt="Enter a date value (for example, 19/10/2020)" sqref="E8:E78" xr:uid="{00000000-0002-0000-0D00-000001000000}">
      <formula1>StartDate</formula1>
      <formula2>EndDate</formula2>
    </dataValidation>
  </dataValidations>
  <hyperlinks>
    <hyperlink ref="B8" location="MedSafety!A4.01" display="MedSafety!A4.01" xr:uid="{00000000-0004-0000-0D00-000000000000}"/>
    <hyperlink ref="B14" location="MedSafety!A4.02" display="MedSafety!A4.02" xr:uid="{00000000-0004-0000-0D00-000001000000}"/>
    <hyperlink ref="B20" location="MedSafety!A4.03" display="MedSafety!A4.03" xr:uid="{00000000-0004-0000-0D00-000002000000}"/>
    <hyperlink ref="B27" location="MedSafety!A4.04" display="MedSafety!A4.04" xr:uid="{00000000-0004-0000-0D00-000003000000}"/>
    <hyperlink ref="B33" location="MedSafety!A4.05" display="MedSafety!A4.05" xr:uid="{00000000-0004-0000-0D00-000004000000}"/>
    <hyperlink ref="B38" location="MedSafety!A4.06" display="MedSafety!A4.06" xr:uid="{00000000-0004-0000-0D00-000005000000}"/>
    <hyperlink ref="B43" location="MedSafety!A4.07" display="MedSafety!A4.07" xr:uid="{00000000-0004-0000-0D00-000006000000}"/>
    <hyperlink ref="B50" location="MedSafety!A4.08" display="MedSafety!A4.08" xr:uid="{00000000-0004-0000-0D00-000007000000}"/>
    <hyperlink ref="B55" location="MedSafety!A4.09" display="MedSafety!A4.09" xr:uid="{00000000-0004-0000-0D00-000008000000}"/>
    <hyperlink ref="B62" location="MedSafety!A4.10" display="MedSafety!A4.10" xr:uid="{00000000-0004-0000-0D00-000009000000}"/>
    <hyperlink ref="B68" location="MedSafety!A4.11" display="MedSafety!A4.11" xr:uid="{00000000-0004-0000-0D00-00000A000000}"/>
    <hyperlink ref="B74" location="MedSafety!A4.12" display="MedSafety!A4.12" xr:uid="{00000000-0004-0000-0D00-00000B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tabColor rgb="FFBA1C8D"/>
  </sheetPr>
  <dimension ref="A1:AC25"/>
  <sheetViews>
    <sheetView showGridLines="0" zoomScaleNormal="100" workbookViewId="0">
      <pane xSplit="2" ySplit="3" topLeftCell="C23" activePane="bottomRight" state="frozen"/>
      <selection activeCell="C4" sqref="C4"/>
      <selection pane="topRight" activeCell="C4" sqref="C4"/>
      <selection pane="bottomLeft" activeCell="C4" sqref="C4"/>
      <selection pane="bottomRight" activeCell="C23" sqref="C23"/>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0" t="s">
        <v>845</v>
      </c>
      <c r="B1" s="1"/>
      <c r="C1" s="1"/>
      <c r="D1" s="1"/>
      <c r="E1" s="1"/>
      <c r="F1" s="1"/>
      <c r="G1" s="1"/>
      <c r="H1" s="1"/>
      <c r="I1" s="1"/>
      <c r="J1" s="1"/>
      <c r="Y1" t="s">
        <v>114</v>
      </c>
      <c r="Z1" t="s">
        <v>528</v>
      </c>
      <c r="AA1" t="s">
        <v>502</v>
      </c>
      <c r="AB1" t="s">
        <v>501</v>
      </c>
      <c r="AC1" t="s">
        <v>116</v>
      </c>
    </row>
    <row r="2" spans="1:29" ht="39.950000000000003" customHeight="1">
      <c r="A2" s="1"/>
      <c r="B2" s="4" t="s">
        <v>87</v>
      </c>
      <c r="C2" s="1"/>
      <c r="D2" s="1"/>
      <c r="E2" s="1"/>
      <c r="F2" s="1"/>
      <c r="G2" s="1"/>
      <c r="H2" s="1"/>
      <c r="I2" s="1"/>
      <c r="J2" s="1"/>
      <c r="Y2" t="s">
        <v>117</v>
      </c>
      <c r="Z2" t="s">
        <v>118</v>
      </c>
      <c r="AA2" t="s">
        <v>119</v>
      </c>
    </row>
    <row r="3" spans="1:29" ht="38.25">
      <c r="A3" s="301" t="s">
        <v>1</v>
      </c>
      <c r="B3" s="85" t="s">
        <v>2</v>
      </c>
      <c r="C3" s="85" t="s">
        <v>3</v>
      </c>
      <c r="D3" s="85" t="s">
        <v>4</v>
      </c>
      <c r="E3" s="85" t="s">
        <v>503</v>
      </c>
      <c r="F3" s="85" t="s">
        <v>5</v>
      </c>
      <c r="G3" s="85" t="s">
        <v>6</v>
      </c>
      <c r="H3" s="85" t="s">
        <v>7</v>
      </c>
      <c r="I3" s="85" t="s">
        <v>8</v>
      </c>
      <c r="J3" s="259" t="s">
        <v>481</v>
      </c>
    </row>
    <row r="4" spans="1:29" hidden="1">
      <c r="A4" s="140" t="s">
        <v>88</v>
      </c>
      <c r="B4" s="141"/>
      <c r="C4" s="142"/>
      <c r="D4" s="142"/>
      <c r="E4" s="142"/>
      <c r="F4" s="141"/>
      <c r="G4" s="142"/>
      <c r="H4" s="191"/>
      <c r="I4" s="143"/>
      <c r="J4" s="142"/>
    </row>
    <row r="5" spans="1:29" hidden="1">
      <c r="A5" s="121" t="s">
        <v>45</v>
      </c>
      <c r="B5" s="122"/>
      <c r="C5" s="123"/>
      <c r="D5" s="123"/>
      <c r="E5" s="123"/>
      <c r="F5" s="122"/>
      <c r="G5" s="123"/>
      <c r="H5" s="186"/>
      <c r="I5" s="124"/>
      <c r="J5" s="123"/>
    </row>
    <row r="6" spans="1:29" ht="104.45" hidden="1" customHeight="1">
      <c r="A6" s="47">
        <v>5.01</v>
      </c>
      <c r="B6" s="356" t="s">
        <v>731</v>
      </c>
      <c r="C6" s="266" t="s">
        <v>743</v>
      </c>
      <c r="D6" s="38"/>
      <c r="E6" s="46" t="str">
        <f>IF(R5.01=$Y$1,100%,IF(R5.01=$Z$1,80%,IF(R5.01=$AA$1,50%,IF(R5.01=$AB$1,20%,""))))</f>
        <v/>
      </c>
      <c r="F6" s="36"/>
      <c r="G6" s="37"/>
      <c r="H6" s="187"/>
      <c r="I6" s="37"/>
      <c r="J6" s="266" t="s">
        <v>752</v>
      </c>
    </row>
    <row r="7" spans="1:29" hidden="1">
      <c r="A7" s="121" t="s">
        <v>46</v>
      </c>
      <c r="B7" s="122"/>
      <c r="C7" s="123"/>
      <c r="D7" s="123"/>
      <c r="E7" s="123"/>
      <c r="F7" s="122"/>
      <c r="G7" s="123"/>
      <c r="H7" s="186"/>
      <c r="I7" s="124"/>
      <c r="J7" s="123"/>
    </row>
    <row r="8" spans="1:29" ht="127.5" hidden="1">
      <c r="A8" s="47">
        <v>5.0199999999999996</v>
      </c>
      <c r="B8" s="356" t="s">
        <v>732</v>
      </c>
      <c r="C8" s="266" t="s">
        <v>744</v>
      </c>
      <c r="D8" s="38"/>
      <c r="E8" s="46" t="str">
        <f>IF(R5.02=$Y$1,100%,IF(R5.02=$Z$1,80%,IF(R5.02=$AA$1,50%,IF(R5.02=$AB$1,20%,""))))</f>
        <v/>
      </c>
      <c r="F8" s="36"/>
      <c r="G8" s="37"/>
      <c r="H8" s="187"/>
      <c r="I8" s="37"/>
      <c r="J8" s="266" t="s">
        <v>753</v>
      </c>
    </row>
    <row r="9" spans="1:29" hidden="1">
      <c r="A9" s="121" t="s">
        <v>89</v>
      </c>
      <c r="B9" s="122"/>
      <c r="C9" s="123"/>
      <c r="D9" s="123"/>
      <c r="E9" s="123"/>
      <c r="F9" s="122"/>
      <c r="G9" s="123"/>
      <c r="H9" s="186"/>
      <c r="I9" s="124"/>
      <c r="J9" s="123"/>
    </row>
    <row r="10" spans="1:29" ht="114.75" hidden="1">
      <c r="A10" s="47">
        <v>5.03</v>
      </c>
      <c r="B10" s="356" t="s">
        <v>733</v>
      </c>
      <c r="C10" s="266" t="s">
        <v>745</v>
      </c>
      <c r="D10" s="38"/>
      <c r="E10" s="46" t="str">
        <f>IF(R5.03=$Y$1,100%,IF(R5.03=$Z$1,80%,IF(R5.03=$AA$1,50%,IF(R5.03=$AB$1,20%,""))))</f>
        <v/>
      </c>
      <c r="F10" s="36"/>
      <c r="G10" s="37"/>
      <c r="H10" s="187"/>
      <c r="I10" s="37"/>
      <c r="J10" s="266" t="s">
        <v>754</v>
      </c>
    </row>
    <row r="11" spans="1:29" hidden="1">
      <c r="A11" s="121" t="s">
        <v>90</v>
      </c>
      <c r="B11" s="122"/>
      <c r="C11" s="123"/>
      <c r="D11" s="123"/>
      <c r="E11" s="123"/>
      <c r="F11" s="122"/>
      <c r="G11" s="123"/>
      <c r="H11" s="186"/>
      <c r="I11" s="124"/>
      <c r="J11" s="123"/>
    </row>
    <row r="12" spans="1:29" ht="63.75" hidden="1">
      <c r="A12" s="47">
        <v>5.04</v>
      </c>
      <c r="B12" s="362" t="s">
        <v>734</v>
      </c>
      <c r="C12" s="266" t="s">
        <v>746</v>
      </c>
      <c r="D12" s="38"/>
      <c r="E12" s="46" t="str">
        <f>IF(R5.04=$Y$1,100%,IF(R5.04=$Z$1,80%,IF(R5.04=$AA$1,50%,IF(R5.04=$AB$1,20%,""))))</f>
        <v/>
      </c>
      <c r="F12" s="36"/>
      <c r="G12" s="37"/>
      <c r="H12" s="187"/>
      <c r="I12" s="37"/>
      <c r="J12" s="266" t="s">
        <v>755</v>
      </c>
    </row>
    <row r="13" spans="1:29" ht="63.75" hidden="1">
      <c r="A13" s="47">
        <v>5.05</v>
      </c>
      <c r="B13" s="356" t="s">
        <v>735</v>
      </c>
      <c r="C13" s="266" t="s">
        <v>747</v>
      </c>
      <c r="D13" s="38"/>
      <c r="E13" s="46" t="str">
        <f>IF(R5.05=$Y$1,100%,IF(R5.05=$Z$1,80%,IF(R5.05=$AA$1,50%,IF(R5.05=$AB$1,20%,""))))</f>
        <v/>
      </c>
      <c r="F13" s="36"/>
      <c r="G13" s="37"/>
      <c r="H13" s="187"/>
      <c r="I13" s="37"/>
      <c r="J13" s="266" t="s">
        <v>756</v>
      </c>
    </row>
    <row r="14" spans="1:29" ht="63.75" hidden="1">
      <c r="A14" s="47">
        <v>5.0599999999999996</v>
      </c>
      <c r="B14" s="362" t="s">
        <v>736</v>
      </c>
      <c r="C14" s="266" t="s">
        <v>748</v>
      </c>
      <c r="D14" s="38"/>
      <c r="E14" s="46" t="str">
        <f>IF(R5.06=$Y$1,100%,IF(R5.06=$Z$1,80%,IF(R5.06=$AA$1,50%,IF(R5.06=$AB$1,20%,""))))</f>
        <v/>
      </c>
      <c r="F14" s="36"/>
      <c r="G14" s="37"/>
      <c r="H14" s="187"/>
      <c r="I14" s="37"/>
      <c r="J14" s="266" t="s">
        <v>757</v>
      </c>
    </row>
    <row r="15" spans="1:29" hidden="1">
      <c r="A15" s="140" t="s">
        <v>761</v>
      </c>
      <c r="B15" s="141"/>
      <c r="C15" s="142"/>
      <c r="D15" s="142"/>
      <c r="E15" s="142"/>
      <c r="F15" s="141"/>
      <c r="G15" s="142"/>
      <c r="H15" s="191"/>
      <c r="I15" s="143"/>
      <c r="J15" s="142"/>
    </row>
    <row r="16" spans="1:29" hidden="1">
      <c r="A16" s="121" t="s">
        <v>762</v>
      </c>
      <c r="B16" s="122"/>
      <c r="C16" s="123"/>
      <c r="D16" s="123"/>
      <c r="E16" s="123"/>
      <c r="F16" s="122"/>
      <c r="G16" s="123"/>
      <c r="H16" s="186"/>
      <c r="I16" s="124"/>
      <c r="J16" s="123"/>
    </row>
    <row r="17" spans="1:10" ht="178.5" hidden="1">
      <c r="A17" s="47">
        <v>5.07</v>
      </c>
      <c r="B17" s="356" t="s">
        <v>737</v>
      </c>
      <c r="C17" s="266" t="s">
        <v>749</v>
      </c>
      <c r="D17" s="38"/>
      <c r="E17" s="46" t="str">
        <f>IF(R5.07=$Y$1,100%,IF(R5.07=$Z$1,80%,IF(R5.07=$AA$1,50%,IF(R5.07=$AB$1,20%,""))))</f>
        <v/>
      </c>
      <c r="F17" s="36"/>
      <c r="G17" s="37"/>
      <c r="H17" s="187"/>
      <c r="I17" s="37"/>
      <c r="J17" s="266" t="s">
        <v>758</v>
      </c>
    </row>
    <row r="18" spans="1:10" hidden="1">
      <c r="A18" s="121" t="s">
        <v>763</v>
      </c>
      <c r="B18" s="122"/>
      <c r="C18" s="123"/>
      <c r="D18" s="123"/>
      <c r="E18" s="123"/>
      <c r="F18" s="122"/>
      <c r="G18" s="123"/>
      <c r="H18" s="186"/>
      <c r="I18" s="124"/>
      <c r="J18" s="123"/>
    </row>
    <row r="19" spans="1:10" ht="63.75" hidden="1">
      <c r="A19" s="47">
        <v>5.08</v>
      </c>
      <c r="B19" s="356" t="s">
        <v>738</v>
      </c>
      <c r="C19" s="266" t="s">
        <v>750</v>
      </c>
      <c r="D19" s="38"/>
      <c r="E19" s="46" t="str">
        <f>IF(R5.08=$Y$1,100%,IF(R5.08=$Z$1,80%,IF(R5.08=$AA$1,50%,IF(R5.08=$AB$1,20%,""))))</f>
        <v/>
      </c>
      <c r="F19" s="36"/>
      <c r="G19" s="37"/>
      <c r="H19" s="187"/>
      <c r="I19" s="37"/>
      <c r="J19" s="266" t="s">
        <v>759</v>
      </c>
    </row>
    <row r="20" spans="1:10" hidden="1">
      <c r="A20" s="121" t="s">
        <v>761</v>
      </c>
      <c r="B20" s="122"/>
      <c r="C20" s="123"/>
      <c r="D20" s="123"/>
      <c r="E20" s="123"/>
      <c r="F20" s="122"/>
      <c r="G20" s="123"/>
      <c r="H20" s="186"/>
      <c r="I20" s="124"/>
      <c r="J20" s="123"/>
    </row>
    <row r="21" spans="1:10" ht="165.75" hidden="1">
      <c r="A21" s="47">
        <v>5.09</v>
      </c>
      <c r="B21" s="356" t="s">
        <v>739</v>
      </c>
      <c r="C21" s="266" t="s">
        <v>751</v>
      </c>
      <c r="D21" s="38"/>
      <c r="E21" s="46" t="str">
        <f>IF(R5.09=$Y$1,100%,IF(R5.09=$Z$1,80%,IF(R5.09=$AA$1,50%,IF(R5.09=$AB$1,20%,""))))</f>
        <v/>
      </c>
      <c r="F21" s="36"/>
      <c r="G21" s="37"/>
      <c r="H21" s="187"/>
      <c r="I21" s="37"/>
      <c r="J21" s="266" t="s">
        <v>760</v>
      </c>
    </row>
    <row r="22" spans="1:10" hidden="1">
      <c r="A22" s="121" t="s">
        <v>764</v>
      </c>
      <c r="B22" s="122"/>
      <c r="C22" s="123"/>
      <c r="D22" s="123"/>
      <c r="E22" s="123"/>
      <c r="F22" s="122"/>
      <c r="G22" s="123"/>
      <c r="H22" s="186"/>
      <c r="I22" s="124"/>
      <c r="J22" s="123"/>
    </row>
    <row r="23" spans="1:10" ht="63.75">
      <c r="A23" s="48">
        <v>5.0999999999999996</v>
      </c>
      <c r="B23" s="356" t="s">
        <v>740</v>
      </c>
      <c r="C23" s="266" t="s">
        <v>92</v>
      </c>
      <c r="D23" s="38" t="s">
        <v>116</v>
      </c>
      <c r="E23" s="46" t="str">
        <f>IF(R5.10=$Y$1,100%,IF(R5.10=$Z$1,80%,IF(R5.10=$AA$1,50%,IF(R5.10=$AB$1,20%,IF(R5.10=$AC$1,"n/a","")))))</f>
        <v>n/a</v>
      </c>
      <c r="F23" s="36"/>
      <c r="G23" s="37"/>
      <c r="H23" s="187"/>
      <c r="I23" s="37"/>
      <c r="J23" s="266" t="s">
        <v>496</v>
      </c>
    </row>
    <row r="24" spans="1:10" ht="63.75">
      <c r="A24" s="47">
        <v>5.1100000000000003</v>
      </c>
      <c r="B24" s="362" t="s">
        <v>741</v>
      </c>
      <c r="C24" s="266" t="s">
        <v>94</v>
      </c>
      <c r="D24" s="38" t="s">
        <v>116</v>
      </c>
      <c r="E24" s="46" t="str">
        <f>IF(R5.11=$Y$1,100%,IF(R5.11=$Z$1,80%,IF(R5.11=$AA$1,50%,IF(R5.11=$AB$1,20%,IF(R5.11=$AC$1,"n/a","")))))</f>
        <v>n/a</v>
      </c>
      <c r="F24" s="36"/>
      <c r="G24" s="37"/>
      <c r="H24" s="187"/>
      <c r="I24" s="37"/>
      <c r="J24" s="266" t="s">
        <v>497</v>
      </c>
    </row>
    <row r="25" spans="1:10" ht="63.75">
      <c r="A25" s="47">
        <v>5.12</v>
      </c>
      <c r="B25" s="357" t="s">
        <v>742</v>
      </c>
      <c r="C25" s="266" t="s">
        <v>95</v>
      </c>
      <c r="D25" s="38" t="s">
        <v>116</v>
      </c>
      <c r="E25" s="46" t="str">
        <f>IF(R5.12=$Y$1,100%,IF(R5.12=$Z$1,80%,IF(R5.12=$AA$1,50%,IF(R5.12=$AB$1,20%,IF(R5.12=$AC$1,"n/a","")))))</f>
        <v>n/a</v>
      </c>
      <c r="F25" s="36"/>
      <c r="G25" s="37"/>
      <c r="H25" s="187"/>
      <c r="I25" s="37"/>
      <c r="J25" s="266" t="s">
        <v>498</v>
      </c>
    </row>
  </sheetData>
  <autoFilter ref="A3:J25" xr:uid="{00000000-0009-0000-0000-00000E000000}">
    <filterColumn colId="3">
      <customFilters>
        <customFilter operator="notEqual" val=" "/>
      </customFilters>
    </filterColumn>
  </autoFilter>
  <conditionalFormatting sqref="D6">
    <cfRule type="cellIs" dxfId="57" priority="54" operator="equal">
      <formula>"Not met"</formula>
    </cfRule>
  </conditionalFormatting>
  <conditionalFormatting sqref="D8">
    <cfRule type="cellIs" dxfId="56" priority="35" operator="equal">
      <formula>"Not met"</formula>
    </cfRule>
  </conditionalFormatting>
  <conditionalFormatting sqref="D10">
    <cfRule type="cellIs" dxfId="55" priority="34" operator="equal">
      <formula>"Not met"</formula>
    </cfRule>
  </conditionalFormatting>
  <conditionalFormatting sqref="D12:D14">
    <cfRule type="cellIs" dxfId="54" priority="31" operator="equal">
      <formula>"Not met"</formula>
    </cfRule>
  </conditionalFormatting>
  <conditionalFormatting sqref="D17">
    <cfRule type="cellIs" dxfId="53" priority="30" operator="equal">
      <formula>"Not met"</formula>
    </cfRule>
  </conditionalFormatting>
  <conditionalFormatting sqref="D19">
    <cfRule type="cellIs" dxfId="52" priority="29" operator="equal">
      <formula>"Not met"</formula>
    </cfRule>
  </conditionalFormatting>
  <conditionalFormatting sqref="D21">
    <cfRule type="cellIs" dxfId="51" priority="28" operator="equal">
      <formula>"Not met"</formula>
    </cfRule>
  </conditionalFormatting>
  <conditionalFormatting sqref="D23:D25">
    <cfRule type="cellIs" dxfId="50" priority="25" operator="equal">
      <formula>"Not met"</formula>
    </cfRule>
  </conditionalFormatting>
  <dataValidations count="5">
    <dataValidation type="list" allowBlank="1" showInputMessage="1" showErrorMessage="1" sqref="I6 I23:I25 I17:I21 I12:I14 I10 I8" xr:uid="{00000000-0002-0000-0E00-000000000000}">
      <formula1>$Y$2:$AA$2</formula1>
    </dataValidation>
    <dataValidation type="list" allowBlank="1" showInputMessage="1" showErrorMessage="1" sqref="D6 D8 D17:D21 D12:D14 D10" xr:uid="{00000000-0002-0000-0E00-000002000000}">
      <formula1>$Y$1:$AB$1</formula1>
    </dataValidation>
    <dataValidation type="date" allowBlank="1" showInputMessage="1" showErrorMessage="1" prompt="Enter a date value (for example, 19/10/2020)" sqref="H6:H25" xr:uid="{00000000-0002-0000-0E00-000003000000}">
      <formula1>StartDate</formula1>
      <formula2>EndDate</formula2>
    </dataValidation>
    <dataValidation allowBlank="1" showInputMessage="1" showErrorMessage="1" prompt="Value must be between 0% to 100%." sqref="E6 E21 E19 E17 E12:E14 E10 E8 E23:E25" xr:uid="{200396D5-B020-4142-B1A9-4FE1A94C8C15}"/>
    <dataValidation type="list" allowBlank="1" showInputMessage="1" showErrorMessage="1" sqref="D23:D25" xr:uid="{57B81056-75EA-4367-AD67-40D995A6A85A}">
      <formula1>$Y$1:$AC$1</formula1>
    </dataValidation>
  </dataValidations>
  <hyperlinks>
    <hyperlink ref="C6" location="'Comp-EL'!E5.01" display="Click here to navigate to the list of evidence for Action 5.1" xr:uid="{00000000-0004-0000-0E00-000000000000}"/>
    <hyperlink ref="J6" location="'Comp-TL'!T5.01" display="Click here to navigate to the task list for Action 5.1" xr:uid="{00000000-0004-0000-0E00-000001000000}"/>
    <hyperlink ref="J8" location="'Comp-TL'!T5.02" display="Click here to navigate to the task list for Action 5.2" xr:uid="{00000000-0004-0000-0E00-000002000000}"/>
    <hyperlink ref="J10" location="'Comp-TL'!T5.03" display="Click here to navigate to the task list for Action 5.3" xr:uid="{00000000-0004-0000-0E00-000003000000}"/>
    <hyperlink ref="J12" location="'Comp-TL'!T5.04" display="Click here to navigate to the task list for Action 5.4" xr:uid="{00000000-0004-0000-0E00-000004000000}"/>
    <hyperlink ref="J13" location="'Comp-TL'!T5.05" display="Click here to navigate to the task list for Action 5.5" xr:uid="{00000000-0004-0000-0E00-000005000000}"/>
    <hyperlink ref="J14" location="'Comp-TL'!T5.06" display="Click here to navigate to the task list for Action 5.6" xr:uid="{00000000-0004-0000-0E00-000006000000}"/>
    <hyperlink ref="J17" location="'Comp-TL'!T5.07" display="Click here to navigate to the task list for Action 5.7" xr:uid="{00000000-0004-0000-0E00-000007000000}"/>
    <hyperlink ref="J19" location="'Comp-TL'!T5.08" display="Click here to navigate to the task list for Action 5.8" xr:uid="{00000000-0004-0000-0E00-000008000000}"/>
    <hyperlink ref="J21" location="'Comp-TL'!T5.09" display="Click here to navigate to the task list for Action 5.9" xr:uid="{00000000-0004-0000-0E00-000009000000}"/>
    <hyperlink ref="J23" location="'Comp-TL'!T5.10" display="Click here to navigate to the task list for Action 5.10" xr:uid="{00000000-0004-0000-0E00-00000A000000}"/>
    <hyperlink ref="J24" location="'Comp-TL'!T5.11" display="Click here to navigate to the task list for Action 5.11" xr:uid="{00000000-0004-0000-0E00-00000B000000}"/>
    <hyperlink ref="J25" location="'Comp-TL'!T5.12" display="Click here to navigate to the task list for Action 5.12" xr:uid="{00000000-0004-0000-0E00-00000C000000}"/>
    <hyperlink ref="C8" location="'Comp-EL'!E5.02" display="Click here to navigate to the list of evidence for Action 5.2" xr:uid="{00000000-0004-0000-0E00-000025000000}"/>
    <hyperlink ref="C10" location="'Comp-EL'!E5.03" display="Click here to navigate to the list of evidence for Action 5.3" xr:uid="{00000000-0004-0000-0E00-000026000000}"/>
    <hyperlink ref="C12" location="'Comp-EL'!E5.04" display="Click here to navigate to the list of evidence for Action 5.4" xr:uid="{00000000-0004-0000-0E00-000027000000}"/>
    <hyperlink ref="C13" location="'Comp-EL'!E5.05" display="Click here to navigate to the list of evidence for Action 5.5" xr:uid="{00000000-0004-0000-0E00-000028000000}"/>
    <hyperlink ref="C14" location="'Comp-EL'!E5.06" display="Click here to navigate to the list of evidence for Action 5.6" xr:uid="{00000000-0004-0000-0E00-000029000000}"/>
    <hyperlink ref="C17" location="'Comp-EL'!E5.07" display="Click here to navigate to the list of evidence for Action 5.7" xr:uid="{00000000-0004-0000-0E00-00002A000000}"/>
    <hyperlink ref="C19" location="'Comp-EL'!E5.08" display="Click here to navigate to the list of evidence for Action 5.8" xr:uid="{00000000-0004-0000-0E00-00002B000000}"/>
    <hyperlink ref="C21" location="'Comp-EL'!E5.09" display="Click here to navigate to the list of evidence for Action 5.9" xr:uid="{00000000-0004-0000-0E00-00002C000000}"/>
    <hyperlink ref="C23" location="'Comp-EL'!E5.10" display="Click here to navigate to the list of evidence for Action 5.10" xr:uid="{00000000-0004-0000-0E00-00002D000000}"/>
    <hyperlink ref="C24" location="'Comp-EL'!E5.11" display="Click here to navigate to the list of evidence for Action 5.11" xr:uid="{00000000-0004-0000-0E00-00002E000000}"/>
    <hyperlink ref="C25" location="'Comp-EL'!E5.12" display="Click here to navigate to the list of evidence for Action 5.12" xr:uid="{00000000-0004-0000-0E00-00002F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8C5DE"/>
  </sheetPr>
  <dimension ref="A1:E75"/>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846</v>
      </c>
    </row>
    <row r="3" spans="2:4" ht="25.5">
      <c r="B3" s="49" t="s">
        <v>87</v>
      </c>
      <c r="C3" s="1"/>
      <c r="D3" s="1"/>
    </row>
    <row r="4" spans="2:4">
      <c r="B4" s="1"/>
      <c r="C4" s="1"/>
      <c r="D4" s="1"/>
    </row>
    <row r="5" spans="2:4" s="294" customFormat="1" ht="25.5" customHeight="1">
      <c r="B5" s="290" t="s">
        <v>1</v>
      </c>
      <c r="C5" s="295" t="s">
        <v>457</v>
      </c>
      <c r="D5" s="296" t="s">
        <v>458</v>
      </c>
    </row>
    <row r="6" spans="2:4">
      <c r="B6" s="166" t="s">
        <v>88</v>
      </c>
      <c r="C6" s="113"/>
      <c r="D6" s="114"/>
    </row>
    <row r="7" spans="2:4">
      <c r="B7" s="163" t="s">
        <v>45</v>
      </c>
      <c r="C7" s="167"/>
      <c r="D7" s="168"/>
    </row>
    <row r="8" spans="2:4">
      <c r="B8" s="272">
        <v>5.01</v>
      </c>
      <c r="C8" s="13" t="s">
        <v>451</v>
      </c>
      <c r="D8" s="14"/>
    </row>
    <row r="9" spans="2:4">
      <c r="B9" s="322"/>
      <c r="C9" s="13" t="s">
        <v>452</v>
      </c>
      <c r="D9" s="14"/>
    </row>
    <row r="10" spans="2:4">
      <c r="B10" s="322"/>
      <c r="C10" s="13" t="s">
        <v>453</v>
      </c>
      <c r="D10" s="14"/>
    </row>
    <row r="11" spans="2:4">
      <c r="B11" s="322"/>
      <c r="C11" s="13" t="s">
        <v>454</v>
      </c>
      <c r="D11" s="14"/>
    </row>
    <row r="12" spans="2:4">
      <c r="B12" s="322"/>
      <c r="C12" s="13" t="s">
        <v>455</v>
      </c>
      <c r="D12" s="14"/>
    </row>
    <row r="13" spans="2:4">
      <c r="B13" s="163" t="s">
        <v>46</v>
      </c>
      <c r="C13" s="167"/>
      <c r="D13" s="168"/>
    </row>
    <row r="14" spans="2:4">
      <c r="B14" s="272">
        <v>5.0199999999999996</v>
      </c>
      <c r="C14" s="13" t="s">
        <v>451</v>
      </c>
      <c r="D14" s="14"/>
    </row>
    <row r="15" spans="2:4">
      <c r="B15" s="322"/>
      <c r="C15" s="13" t="s">
        <v>452</v>
      </c>
      <c r="D15" s="14"/>
    </row>
    <row r="16" spans="2:4">
      <c r="B16" s="322"/>
      <c r="C16" s="13" t="s">
        <v>453</v>
      </c>
      <c r="D16" s="14"/>
    </row>
    <row r="17" spans="2:4">
      <c r="B17" s="322"/>
      <c r="C17" s="13" t="s">
        <v>454</v>
      </c>
      <c r="D17" s="14"/>
    </row>
    <row r="18" spans="2:4">
      <c r="B18" s="322"/>
      <c r="C18" s="13" t="s">
        <v>455</v>
      </c>
      <c r="D18" s="14"/>
    </row>
    <row r="19" spans="2:4">
      <c r="B19" s="163" t="s">
        <v>89</v>
      </c>
      <c r="C19" s="167"/>
      <c r="D19" s="168"/>
    </row>
    <row r="20" spans="2:4">
      <c r="B20" s="272">
        <v>5.03</v>
      </c>
      <c r="C20" s="13" t="s">
        <v>451</v>
      </c>
      <c r="D20" s="14"/>
    </row>
    <row r="21" spans="2:4">
      <c r="B21" s="322"/>
      <c r="C21" s="13" t="s">
        <v>452</v>
      </c>
      <c r="D21" s="14"/>
    </row>
    <row r="22" spans="2:4">
      <c r="B22" s="322"/>
      <c r="C22" s="13" t="s">
        <v>453</v>
      </c>
      <c r="D22" s="14"/>
    </row>
    <row r="23" spans="2:4">
      <c r="B23" s="322"/>
      <c r="C23" s="13" t="s">
        <v>454</v>
      </c>
      <c r="D23" s="14"/>
    </row>
    <row r="24" spans="2:4">
      <c r="B24" s="322"/>
      <c r="C24" s="13" t="s">
        <v>455</v>
      </c>
      <c r="D24" s="14"/>
    </row>
    <row r="25" spans="2:4">
      <c r="B25" s="163" t="s">
        <v>90</v>
      </c>
      <c r="C25" s="167"/>
      <c r="D25" s="168"/>
    </row>
    <row r="26" spans="2:4">
      <c r="B26" s="272">
        <v>5.04</v>
      </c>
      <c r="C26" s="13" t="s">
        <v>451</v>
      </c>
      <c r="D26" s="14"/>
    </row>
    <row r="27" spans="2:4">
      <c r="B27" s="322"/>
      <c r="C27" s="13" t="s">
        <v>452</v>
      </c>
      <c r="D27" s="14"/>
    </row>
    <row r="28" spans="2:4">
      <c r="B28" s="322"/>
      <c r="C28" s="13" t="s">
        <v>453</v>
      </c>
      <c r="D28" s="14"/>
    </row>
    <row r="29" spans="2:4">
      <c r="B29" s="322"/>
      <c r="C29" s="13" t="s">
        <v>454</v>
      </c>
      <c r="D29" s="14"/>
    </row>
    <row r="30" spans="2:4">
      <c r="B30" s="322"/>
      <c r="C30" s="13" t="s">
        <v>455</v>
      </c>
      <c r="D30" s="14"/>
    </row>
    <row r="31" spans="2:4">
      <c r="B31" s="272">
        <v>5.05</v>
      </c>
      <c r="C31" s="13" t="s">
        <v>451</v>
      </c>
      <c r="D31" s="14"/>
    </row>
    <row r="32" spans="2:4">
      <c r="B32" s="322"/>
      <c r="C32" s="13" t="s">
        <v>452</v>
      </c>
      <c r="D32" s="14"/>
    </row>
    <row r="33" spans="2:4">
      <c r="B33" s="322"/>
      <c r="C33" s="13" t="s">
        <v>453</v>
      </c>
      <c r="D33" s="14"/>
    </row>
    <row r="34" spans="2:4">
      <c r="B34" s="322"/>
      <c r="C34" s="13" t="s">
        <v>454</v>
      </c>
      <c r="D34" s="14"/>
    </row>
    <row r="35" spans="2:4">
      <c r="B35" s="322"/>
      <c r="C35" s="13" t="s">
        <v>455</v>
      </c>
      <c r="D35" s="14"/>
    </row>
    <row r="36" spans="2:4">
      <c r="B36" s="272">
        <v>5.0599999999999996</v>
      </c>
      <c r="C36" s="13" t="s">
        <v>451</v>
      </c>
      <c r="D36" s="14"/>
    </row>
    <row r="37" spans="2:4">
      <c r="B37" s="322"/>
      <c r="C37" s="13" t="s">
        <v>452</v>
      </c>
      <c r="D37" s="14"/>
    </row>
    <row r="38" spans="2:4">
      <c r="B38" s="322"/>
      <c r="C38" s="13" t="s">
        <v>453</v>
      </c>
      <c r="D38" s="14"/>
    </row>
    <row r="39" spans="2:4">
      <c r="B39" s="322"/>
      <c r="C39" s="13" t="s">
        <v>454</v>
      </c>
      <c r="D39" s="14"/>
    </row>
    <row r="40" spans="2:4">
      <c r="B40" s="322"/>
      <c r="C40" s="13" t="s">
        <v>455</v>
      </c>
      <c r="D40" s="14"/>
    </row>
    <row r="41" spans="2:4">
      <c r="B41" s="166" t="s">
        <v>765</v>
      </c>
      <c r="C41" s="113"/>
      <c r="D41" s="114"/>
    </row>
    <row r="42" spans="2:4">
      <c r="B42" s="163" t="s">
        <v>762</v>
      </c>
      <c r="C42" s="167"/>
      <c r="D42" s="168"/>
    </row>
    <row r="43" spans="2:4">
      <c r="B43" s="272">
        <v>5.07</v>
      </c>
      <c r="C43" s="13" t="s">
        <v>451</v>
      </c>
      <c r="D43" s="14"/>
    </row>
    <row r="44" spans="2:4">
      <c r="B44" s="322"/>
      <c r="C44" s="13" t="s">
        <v>452</v>
      </c>
      <c r="D44" s="14"/>
    </row>
    <row r="45" spans="2:4">
      <c r="B45" s="322"/>
      <c r="C45" s="13" t="s">
        <v>453</v>
      </c>
      <c r="D45" s="14"/>
    </row>
    <row r="46" spans="2:4">
      <c r="B46" s="322"/>
      <c r="C46" s="13" t="s">
        <v>454</v>
      </c>
      <c r="D46" s="14"/>
    </row>
    <row r="47" spans="2:4">
      <c r="B47" s="322"/>
      <c r="C47" s="13" t="s">
        <v>455</v>
      </c>
      <c r="D47" s="14"/>
    </row>
    <row r="48" spans="2:4">
      <c r="B48" s="163" t="s">
        <v>763</v>
      </c>
      <c r="C48" s="167"/>
      <c r="D48" s="168"/>
    </row>
    <row r="49" spans="2:4">
      <c r="B49" s="272">
        <v>5.08</v>
      </c>
      <c r="C49" s="13" t="s">
        <v>451</v>
      </c>
      <c r="D49" s="14"/>
    </row>
    <row r="50" spans="2:4">
      <c r="B50" s="322"/>
      <c r="C50" s="13" t="s">
        <v>452</v>
      </c>
      <c r="D50" s="14"/>
    </row>
    <row r="51" spans="2:4">
      <c r="B51" s="322"/>
      <c r="C51" s="13" t="s">
        <v>453</v>
      </c>
      <c r="D51" s="14"/>
    </row>
    <row r="52" spans="2:4">
      <c r="B52" s="322"/>
      <c r="C52" s="13" t="s">
        <v>454</v>
      </c>
      <c r="D52" s="14"/>
    </row>
    <row r="53" spans="2:4">
      <c r="B53" s="322"/>
      <c r="C53" s="13" t="s">
        <v>455</v>
      </c>
      <c r="D53" s="14"/>
    </row>
    <row r="54" spans="2:4">
      <c r="B54" s="163" t="s">
        <v>765</v>
      </c>
      <c r="C54" s="167"/>
      <c r="D54" s="168"/>
    </row>
    <row r="55" spans="2:4">
      <c r="B55" s="272">
        <v>5.09</v>
      </c>
      <c r="C55" s="13" t="s">
        <v>451</v>
      </c>
      <c r="D55" s="14"/>
    </row>
    <row r="56" spans="2:4">
      <c r="B56" s="322"/>
      <c r="C56" s="13" t="s">
        <v>452</v>
      </c>
      <c r="D56" s="14"/>
    </row>
    <row r="57" spans="2:4">
      <c r="B57" s="322"/>
      <c r="C57" s="13" t="s">
        <v>453</v>
      </c>
      <c r="D57" s="14"/>
    </row>
    <row r="58" spans="2:4">
      <c r="B58" s="322"/>
      <c r="C58" s="13" t="s">
        <v>454</v>
      </c>
      <c r="D58" s="14"/>
    </row>
    <row r="59" spans="2:4">
      <c r="B59" s="322"/>
      <c r="C59" s="13" t="s">
        <v>455</v>
      </c>
      <c r="D59" s="14"/>
    </row>
    <row r="60" spans="2:4">
      <c r="B60" s="163" t="s">
        <v>766</v>
      </c>
      <c r="C60" s="167"/>
      <c r="D60" s="168"/>
    </row>
    <row r="61" spans="2:4">
      <c r="B61" s="273">
        <v>5.0999999999999996</v>
      </c>
      <c r="C61" s="13" t="s">
        <v>451</v>
      </c>
      <c r="D61" s="14"/>
    </row>
    <row r="62" spans="2:4">
      <c r="B62" s="322"/>
      <c r="C62" s="13" t="s">
        <v>452</v>
      </c>
      <c r="D62" s="14"/>
    </row>
    <row r="63" spans="2:4">
      <c r="B63" s="322"/>
      <c r="C63" s="13" t="s">
        <v>453</v>
      </c>
      <c r="D63" s="14"/>
    </row>
    <row r="64" spans="2:4">
      <c r="B64" s="322"/>
      <c r="C64" s="13" t="s">
        <v>454</v>
      </c>
      <c r="D64" s="14"/>
    </row>
    <row r="65" spans="2:4">
      <c r="B65" s="322"/>
      <c r="C65" s="13" t="s">
        <v>455</v>
      </c>
      <c r="D65" s="14"/>
    </row>
    <row r="66" spans="2:4">
      <c r="B66" s="272">
        <v>5.1100000000000003</v>
      </c>
      <c r="C66" s="13" t="s">
        <v>451</v>
      </c>
      <c r="D66" s="14"/>
    </row>
    <row r="67" spans="2:4">
      <c r="B67" s="322"/>
      <c r="C67" s="13" t="s">
        <v>452</v>
      </c>
      <c r="D67" s="14"/>
    </row>
    <row r="68" spans="2:4">
      <c r="B68" s="322"/>
      <c r="C68" s="13" t="s">
        <v>453</v>
      </c>
      <c r="D68" s="14"/>
    </row>
    <row r="69" spans="2:4">
      <c r="B69" s="322"/>
      <c r="C69" s="13" t="s">
        <v>454</v>
      </c>
      <c r="D69" s="14"/>
    </row>
    <row r="70" spans="2:4">
      <c r="B70" s="322"/>
      <c r="C70" s="13" t="s">
        <v>455</v>
      </c>
      <c r="D70" s="14"/>
    </row>
    <row r="71" spans="2:4">
      <c r="B71" s="272">
        <v>5.12</v>
      </c>
      <c r="C71" s="13" t="s">
        <v>451</v>
      </c>
      <c r="D71" s="14"/>
    </row>
    <row r="72" spans="2:4">
      <c r="B72" s="322"/>
      <c r="C72" s="13" t="s">
        <v>452</v>
      </c>
      <c r="D72" s="14"/>
    </row>
    <row r="73" spans="2:4">
      <c r="B73" s="322"/>
      <c r="C73" s="13" t="s">
        <v>453</v>
      </c>
      <c r="D73" s="14"/>
    </row>
    <row r="74" spans="2:4">
      <c r="B74" s="322"/>
      <c r="C74" s="13" t="s">
        <v>454</v>
      </c>
      <c r="D74" s="14"/>
    </row>
    <row r="75" spans="2:4">
      <c r="B75" s="322"/>
      <c r="C75" s="13" t="s">
        <v>455</v>
      </c>
      <c r="D75" s="14"/>
    </row>
  </sheetData>
  <autoFilter ref="B5:D75" xr:uid="{00000000-0009-0000-0000-00000F000000}"/>
  <hyperlinks>
    <hyperlink ref="B8" location="CompCare!A5.01" display="CompCare!A5.01" xr:uid="{00000000-0004-0000-0F00-000000000000}"/>
    <hyperlink ref="B14" location="CompCare!A5.02" display="CompCare!A5.02" xr:uid="{00000000-0004-0000-0F00-000001000000}"/>
    <hyperlink ref="B20" location="CompCare!A5.03" display="CompCare!A5.03" xr:uid="{00000000-0004-0000-0F00-000002000000}"/>
    <hyperlink ref="B26" location="CompCare!A5.04" display="CompCare!A5.04" xr:uid="{00000000-0004-0000-0F00-000003000000}"/>
    <hyperlink ref="B31" location="CompCare!A5.05" display="CompCare!A5.05" xr:uid="{00000000-0004-0000-0F00-000004000000}"/>
    <hyperlink ref="B36" location="CompCare!A5.06" display="CompCare!A5.06" xr:uid="{00000000-0004-0000-0F00-000005000000}"/>
    <hyperlink ref="B43" location="CompCare!A5.07" display="CompCare!A5.07" xr:uid="{00000000-0004-0000-0F00-000006000000}"/>
    <hyperlink ref="B49" location="CompCare!A5.08" display="CompCare!A5.08" xr:uid="{00000000-0004-0000-0F00-000007000000}"/>
    <hyperlink ref="B55" location="CompCare!A5.09" display="CompCare!A5.09" xr:uid="{00000000-0004-0000-0F00-000008000000}"/>
    <hyperlink ref="B61" location="CompCare!A5.10" display="CompCare!A5.10" xr:uid="{00000000-0004-0000-0F00-000009000000}"/>
    <hyperlink ref="B66" location="CompCare!A5.11" display="CompCare!A5.11" xr:uid="{00000000-0004-0000-0F00-00000A000000}"/>
    <hyperlink ref="B71" location="CompCare!A5.12" display="CompCare!A5.12" xr:uid="{00000000-0004-0000-0F00-00000B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8C5DE"/>
    <pageSetUpPr fitToPage="1"/>
  </sheetPr>
  <dimension ref="A1:AC76"/>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847</v>
      </c>
      <c r="AA1" t="s">
        <v>117</v>
      </c>
      <c r="AB1" t="s">
        <v>118</v>
      </c>
      <c r="AC1" t="s">
        <v>119</v>
      </c>
    </row>
    <row r="3" spans="2:29" ht="25.5">
      <c r="B3" s="49" t="s">
        <v>87</v>
      </c>
      <c r="C3" s="1"/>
      <c r="D3" s="1"/>
    </row>
    <row r="4" spans="2:29">
      <c r="B4" s="1"/>
      <c r="C4" s="1"/>
      <c r="D4" s="1"/>
    </row>
    <row r="5" spans="2:29" ht="25.5">
      <c r="B5" s="281" t="s">
        <v>1</v>
      </c>
      <c r="C5" s="282" t="s">
        <v>5</v>
      </c>
      <c r="D5" s="286" t="s">
        <v>6</v>
      </c>
      <c r="E5" s="287" t="s">
        <v>504</v>
      </c>
      <c r="F5" s="288" t="s">
        <v>8</v>
      </c>
    </row>
    <row r="6" spans="2:29">
      <c r="B6" s="166" t="s">
        <v>88</v>
      </c>
      <c r="C6" s="113"/>
      <c r="D6" s="226"/>
      <c r="E6" s="228"/>
      <c r="F6" s="227"/>
    </row>
    <row r="7" spans="2:29">
      <c r="B7" s="163" t="s">
        <v>45</v>
      </c>
      <c r="C7" s="167"/>
      <c r="D7" s="214"/>
      <c r="E7" s="216"/>
      <c r="F7" s="217"/>
    </row>
    <row r="8" spans="2:29">
      <c r="B8" s="272">
        <v>5.01</v>
      </c>
      <c r="C8" s="13" t="s">
        <v>459</v>
      </c>
      <c r="D8" s="215"/>
      <c r="E8" s="219"/>
      <c r="F8" s="316"/>
    </row>
    <row r="9" spans="2:29">
      <c r="B9" s="322"/>
      <c r="C9" s="13" t="s">
        <v>460</v>
      </c>
      <c r="D9" s="215"/>
      <c r="E9" s="219"/>
      <c r="F9" s="316"/>
    </row>
    <row r="10" spans="2:29">
      <c r="B10" s="322"/>
      <c r="C10" s="13" t="s">
        <v>461</v>
      </c>
      <c r="D10" s="215"/>
      <c r="E10" s="219"/>
      <c r="F10" s="316"/>
    </row>
    <row r="11" spans="2:29">
      <c r="B11" s="322"/>
      <c r="C11" s="13" t="s">
        <v>462</v>
      </c>
      <c r="D11" s="215"/>
      <c r="E11" s="219"/>
      <c r="F11" s="316"/>
    </row>
    <row r="12" spans="2:29">
      <c r="B12" s="322"/>
      <c r="C12" s="13" t="s">
        <v>463</v>
      </c>
      <c r="D12" s="215"/>
      <c r="E12" s="219"/>
      <c r="F12" s="316"/>
    </row>
    <row r="13" spans="2:29">
      <c r="B13" s="163" t="s">
        <v>46</v>
      </c>
      <c r="C13" s="167"/>
      <c r="D13" s="214"/>
      <c r="E13" s="216"/>
      <c r="F13" s="217"/>
    </row>
    <row r="14" spans="2:29">
      <c r="B14" s="272">
        <v>5.0199999999999996</v>
      </c>
      <c r="C14" s="13" t="s">
        <v>459</v>
      </c>
      <c r="D14" s="215"/>
      <c r="E14" s="219"/>
      <c r="F14" s="316"/>
    </row>
    <row r="15" spans="2:29">
      <c r="B15" s="322"/>
      <c r="C15" s="13" t="s">
        <v>460</v>
      </c>
      <c r="D15" s="215"/>
      <c r="E15" s="219"/>
      <c r="F15" s="316"/>
    </row>
    <row r="16" spans="2:29">
      <c r="B16" s="322"/>
      <c r="C16" s="13" t="s">
        <v>461</v>
      </c>
      <c r="D16" s="215"/>
      <c r="E16" s="219"/>
      <c r="F16" s="316"/>
    </row>
    <row r="17" spans="2:6">
      <c r="B17" s="322"/>
      <c r="C17" s="13" t="s">
        <v>462</v>
      </c>
      <c r="D17" s="215"/>
      <c r="E17" s="219"/>
      <c r="F17" s="316"/>
    </row>
    <row r="18" spans="2:6">
      <c r="B18" s="322"/>
      <c r="C18" s="13" t="s">
        <v>463</v>
      </c>
      <c r="D18" s="215"/>
      <c r="E18" s="219"/>
      <c r="F18" s="316"/>
    </row>
    <row r="19" spans="2:6">
      <c r="B19" s="163" t="s">
        <v>89</v>
      </c>
      <c r="C19" s="167"/>
      <c r="D19" s="214"/>
      <c r="E19" s="216"/>
      <c r="F19" s="217"/>
    </row>
    <row r="20" spans="2:6">
      <c r="B20" s="272">
        <v>5.03</v>
      </c>
      <c r="C20" s="13" t="s">
        <v>459</v>
      </c>
      <c r="D20" s="215"/>
      <c r="E20" s="219"/>
      <c r="F20" s="316"/>
    </row>
    <row r="21" spans="2:6">
      <c r="B21" s="322"/>
      <c r="C21" s="13" t="s">
        <v>460</v>
      </c>
      <c r="D21" s="215"/>
      <c r="E21" s="219"/>
      <c r="F21" s="316"/>
    </row>
    <row r="22" spans="2:6">
      <c r="B22" s="322"/>
      <c r="C22" s="13" t="s">
        <v>461</v>
      </c>
      <c r="D22" s="215"/>
      <c r="E22" s="219"/>
      <c r="F22" s="316"/>
    </row>
    <row r="23" spans="2:6">
      <c r="B23" s="322"/>
      <c r="C23" s="13" t="s">
        <v>462</v>
      </c>
      <c r="D23" s="215"/>
      <c r="E23" s="219"/>
      <c r="F23" s="316"/>
    </row>
    <row r="24" spans="2:6">
      <c r="B24" s="322"/>
      <c r="C24" s="13" t="s">
        <v>463</v>
      </c>
      <c r="D24" s="215"/>
      <c r="E24" s="219"/>
      <c r="F24" s="316"/>
    </row>
    <row r="25" spans="2:6">
      <c r="B25" s="163" t="s">
        <v>90</v>
      </c>
      <c r="C25" s="167"/>
      <c r="D25" s="214"/>
      <c r="E25" s="216"/>
      <c r="F25" s="217"/>
    </row>
    <row r="26" spans="2:6">
      <c r="B26" s="272">
        <v>5.04</v>
      </c>
      <c r="C26" s="13" t="s">
        <v>459</v>
      </c>
      <c r="D26" s="215"/>
      <c r="E26" s="219"/>
      <c r="F26" s="316"/>
    </row>
    <row r="27" spans="2:6">
      <c r="B27" s="322"/>
      <c r="C27" s="13" t="s">
        <v>460</v>
      </c>
      <c r="D27" s="215"/>
      <c r="E27" s="219"/>
      <c r="F27" s="316"/>
    </row>
    <row r="28" spans="2:6">
      <c r="B28" s="322"/>
      <c r="C28" s="13" t="s">
        <v>461</v>
      </c>
      <c r="D28" s="215"/>
      <c r="E28" s="219"/>
      <c r="F28" s="316"/>
    </row>
    <row r="29" spans="2:6">
      <c r="B29" s="322"/>
      <c r="C29" s="13" t="s">
        <v>462</v>
      </c>
      <c r="D29" s="215"/>
      <c r="E29" s="219"/>
      <c r="F29" s="316"/>
    </row>
    <row r="30" spans="2:6">
      <c r="B30" s="322"/>
      <c r="C30" s="13" t="s">
        <v>463</v>
      </c>
      <c r="D30" s="215"/>
      <c r="E30" s="219"/>
      <c r="F30" s="316"/>
    </row>
    <row r="31" spans="2:6">
      <c r="B31" s="272">
        <v>5.05</v>
      </c>
      <c r="C31" s="13" t="s">
        <v>459</v>
      </c>
      <c r="D31" s="215"/>
      <c r="E31" s="219"/>
      <c r="F31" s="316"/>
    </row>
    <row r="32" spans="2:6">
      <c r="B32" s="322"/>
      <c r="C32" s="13" t="s">
        <v>460</v>
      </c>
      <c r="D32" s="215"/>
      <c r="E32" s="219"/>
      <c r="F32" s="316"/>
    </row>
    <row r="33" spans="2:6">
      <c r="B33" s="322"/>
      <c r="C33" s="13" t="s">
        <v>461</v>
      </c>
      <c r="D33" s="215"/>
      <c r="E33" s="219"/>
      <c r="F33" s="316"/>
    </row>
    <row r="34" spans="2:6">
      <c r="B34" s="322"/>
      <c r="C34" s="13" t="s">
        <v>462</v>
      </c>
      <c r="D34" s="215"/>
      <c r="E34" s="219"/>
      <c r="F34" s="316"/>
    </row>
    <row r="35" spans="2:6">
      <c r="B35" s="322"/>
      <c r="C35" s="13" t="s">
        <v>463</v>
      </c>
      <c r="D35" s="215"/>
      <c r="E35" s="219"/>
      <c r="F35" s="316"/>
    </row>
    <row r="36" spans="2:6">
      <c r="B36" s="272">
        <v>5.0599999999999996</v>
      </c>
      <c r="C36" s="13" t="s">
        <v>459</v>
      </c>
      <c r="D36" s="215"/>
      <c r="E36" s="219"/>
      <c r="F36" s="316"/>
    </row>
    <row r="37" spans="2:6">
      <c r="B37" s="322"/>
      <c r="C37" s="13" t="s">
        <v>460</v>
      </c>
      <c r="D37" s="215"/>
      <c r="E37" s="219"/>
      <c r="F37" s="316"/>
    </row>
    <row r="38" spans="2:6">
      <c r="B38" s="322"/>
      <c r="C38" s="13" t="s">
        <v>461</v>
      </c>
      <c r="D38" s="215"/>
      <c r="E38" s="219"/>
      <c r="F38" s="316"/>
    </row>
    <row r="39" spans="2:6">
      <c r="B39" s="322"/>
      <c r="C39" s="13" t="s">
        <v>462</v>
      </c>
      <c r="D39" s="215"/>
      <c r="E39" s="219"/>
      <c r="F39" s="316"/>
    </row>
    <row r="40" spans="2:6">
      <c r="B40" s="322"/>
      <c r="C40" s="13" t="s">
        <v>463</v>
      </c>
      <c r="D40" s="215"/>
      <c r="E40" s="219"/>
      <c r="F40" s="316"/>
    </row>
    <row r="41" spans="2:6">
      <c r="B41" s="166" t="s">
        <v>91</v>
      </c>
      <c r="C41" s="113"/>
      <c r="D41" s="226"/>
      <c r="E41" s="228"/>
      <c r="F41" s="227"/>
    </row>
    <row r="42" spans="2:6">
      <c r="B42" s="163" t="s">
        <v>767</v>
      </c>
      <c r="C42" s="167"/>
      <c r="D42" s="214"/>
      <c r="E42" s="216"/>
      <c r="F42" s="217"/>
    </row>
    <row r="43" spans="2:6">
      <c r="B43" s="272">
        <v>5.07</v>
      </c>
      <c r="C43" s="13" t="s">
        <v>459</v>
      </c>
      <c r="D43" s="215"/>
      <c r="E43" s="219"/>
      <c r="F43" s="316"/>
    </row>
    <row r="44" spans="2:6">
      <c r="B44" s="322"/>
      <c r="C44" s="13" t="s">
        <v>460</v>
      </c>
      <c r="D44" s="215"/>
      <c r="E44" s="219"/>
      <c r="F44" s="316"/>
    </row>
    <row r="45" spans="2:6">
      <c r="B45" s="322"/>
      <c r="C45" s="13" t="s">
        <v>461</v>
      </c>
      <c r="D45" s="215"/>
      <c r="E45" s="219"/>
      <c r="F45" s="316"/>
    </row>
    <row r="46" spans="2:6">
      <c r="B46" s="322"/>
      <c r="C46" s="13" t="s">
        <v>462</v>
      </c>
      <c r="D46" s="215"/>
      <c r="E46" s="219"/>
      <c r="F46" s="316"/>
    </row>
    <row r="47" spans="2:6">
      <c r="B47" s="322"/>
      <c r="C47" s="13" t="s">
        <v>463</v>
      </c>
      <c r="D47" s="215"/>
      <c r="E47" s="219"/>
      <c r="F47" s="316"/>
    </row>
    <row r="48" spans="2:6">
      <c r="B48" s="163" t="s">
        <v>768</v>
      </c>
      <c r="C48" s="167"/>
      <c r="D48" s="214"/>
      <c r="E48" s="216"/>
      <c r="F48" s="217"/>
    </row>
    <row r="49" spans="2:6">
      <c r="B49" s="272">
        <v>5.08</v>
      </c>
      <c r="C49" s="13" t="s">
        <v>459</v>
      </c>
      <c r="D49" s="215"/>
      <c r="E49" s="219"/>
      <c r="F49" s="316"/>
    </row>
    <row r="50" spans="2:6">
      <c r="B50" s="322"/>
      <c r="C50" s="13" t="s">
        <v>460</v>
      </c>
      <c r="D50" s="215"/>
      <c r="E50" s="219"/>
      <c r="F50" s="316"/>
    </row>
    <row r="51" spans="2:6">
      <c r="B51" s="322"/>
      <c r="C51" s="13" t="s">
        <v>461</v>
      </c>
      <c r="D51" s="215"/>
      <c r="E51" s="219"/>
      <c r="F51" s="316"/>
    </row>
    <row r="52" spans="2:6">
      <c r="B52" s="322"/>
      <c r="C52" s="13" t="s">
        <v>462</v>
      </c>
      <c r="D52" s="215"/>
      <c r="E52" s="219"/>
      <c r="F52" s="316"/>
    </row>
    <row r="53" spans="2:6">
      <c r="B53" s="322"/>
      <c r="C53" s="13" t="s">
        <v>463</v>
      </c>
      <c r="D53" s="215"/>
      <c r="E53" s="219"/>
      <c r="F53" s="316"/>
    </row>
    <row r="54" spans="2:6">
      <c r="B54" s="163" t="s">
        <v>769</v>
      </c>
      <c r="C54" s="167"/>
      <c r="D54" s="214"/>
      <c r="E54" s="216"/>
      <c r="F54" s="217"/>
    </row>
    <row r="55" spans="2:6">
      <c r="B55" s="272">
        <v>5.09</v>
      </c>
      <c r="C55" s="13" t="s">
        <v>459</v>
      </c>
      <c r="D55" s="215"/>
      <c r="E55" s="219"/>
      <c r="F55" s="316"/>
    </row>
    <row r="56" spans="2:6">
      <c r="B56" s="322"/>
      <c r="C56" s="13" t="s">
        <v>460</v>
      </c>
      <c r="D56" s="215"/>
      <c r="E56" s="219"/>
      <c r="F56" s="316"/>
    </row>
    <row r="57" spans="2:6">
      <c r="B57" s="322"/>
      <c r="C57" s="13" t="s">
        <v>461</v>
      </c>
      <c r="D57" s="215"/>
      <c r="E57" s="219"/>
      <c r="F57" s="316"/>
    </row>
    <row r="58" spans="2:6">
      <c r="B58" s="322"/>
      <c r="C58" s="13" t="s">
        <v>462</v>
      </c>
      <c r="D58" s="215"/>
      <c r="E58" s="219"/>
      <c r="F58" s="316"/>
    </row>
    <row r="59" spans="2:6">
      <c r="B59" s="322"/>
      <c r="C59" s="13" t="s">
        <v>463</v>
      </c>
      <c r="D59" s="215"/>
      <c r="E59" s="219"/>
      <c r="F59" s="316"/>
    </row>
    <row r="60" spans="2:6">
      <c r="B60" s="163" t="s">
        <v>770</v>
      </c>
      <c r="C60" s="167"/>
      <c r="D60" s="214"/>
      <c r="E60" s="216"/>
      <c r="F60" s="217"/>
    </row>
    <row r="61" spans="2:6">
      <c r="B61" s="273">
        <v>5.0999999999999996</v>
      </c>
      <c r="C61" s="13" t="s">
        <v>459</v>
      </c>
      <c r="D61" s="215"/>
      <c r="E61" s="219"/>
      <c r="F61" s="316"/>
    </row>
    <row r="62" spans="2:6">
      <c r="B62" s="322"/>
      <c r="C62" s="13" t="s">
        <v>460</v>
      </c>
      <c r="D62" s="215"/>
      <c r="E62" s="219"/>
      <c r="F62" s="316"/>
    </row>
    <row r="63" spans="2:6">
      <c r="B63" s="322"/>
      <c r="C63" s="13" t="s">
        <v>461</v>
      </c>
      <c r="D63" s="215"/>
      <c r="E63" s="219"/>
      <c r="F63" s="316"/>
    </row>
    <row r="64" spans="2:6">
      <c r="B64" s="322"/>
      <c r="C64" s="13" t="s">
        <v>462</v>
      </c>
      <c r="D64" s="215"/>
      <c r="E64" s="219"/>
      <c r="F64" s="316"/>
    </row>
    <row r="65" spans="2:6">
      <c r="B65" s="322"/>
      <c r="C65" s="13" t="s">
        <v>463</v>
      </c>
      <c r="D65" s="215"/>
      <c r="E65" s="219"/>
      <c r="F65" s="316"/>
    </row>
    <row r="66" spans="2:6">
      <c r="B66" s="163" t="s">
        <v>93</v>
      </c>
      <c r="C66" s="167"/>
      <c r="D66" s="214"/>
      <c r="E66" s="216"/>
      <c r="F66" s="217"/>
    </row>
    <row r="67" spans="2:6">
      <c r="B67" s="272">
        <v>5.1100000000000003</v>
      </c>
      <c r="C67" s="13" t="s">
        <v>459</v>
      </c>
      <c r="D67" s="215"/>
      <c r="E67" s="219"/>
      <c r="F67" s="316"/>
    </row>
    <row r="68" spans="2:6">
      <c r="B68" s="322"/>
      <c r="C68" s="13" t="s">
        <v>460</v>
      </c>
      <c r="D68" s="215"/>
      <c r="E68" s="219"/>
      <c r="F68" s="316"/>
    </row>
    <row r="69" spans="2:6">
      <c r="B69" s="322"/>
      <c r="C69" s="13" t="s">
        <v>461</v>
      </c>
      <c r="D69" s="215"/>
      <c r="E69" s="219"/>
      <c r="F69" s="316"/>
    </row>
    <row r="70" spans="2:6">
      <c r="B70" s="322"/>
      <c r="C70" s="13" t="s">
        <v>462</v>
      </c>
      <c r="D70" s="215"/>
      <c r="E70" s="219"/>
      <c r="F70" s="316"/>
    </row>
    <row r="71" spans="2:6">
      <c r="B71" s="322"/>
      <c r="C71" s="13" t="s">
        <v>463</v>
      </c>
      <c r="D71" s="215"/>
      <c r="E71" s="219"/>
      <c r="F71" s="316"/>
    </row>
    <row r="72" spans="2:6">
      <c r="B72" s="272">
        <v>5.12</v>
      </c>
      <c r="C72" s="13" t="s">
        <v>459</v>
      </c>
      <c r="D72" s="215"/>
      <c r="E72" s="219"/>
      <c r="F72" s="316"/>
    </row>
    <row r="73" spans="2:6">
      <c r="B73" s="322"/>
      <c r="C73" s="13" t="s">
        <v>460</v>
      </c>
      <c r="D73" s="215"/>
      <c r="E73" s="219"/>
      <c r="F73" s="316"/>
    </row>
    <row r="74" spans="2:6">
      <c r="B74" s="322"/>
      <c r="C74" s="13" t="s">
        <v>461</v>
      </c>
      <c r="D74" s="215"/>
      <c r="E74" s="219"/>
      <c r="F74" s="316"/>
    </row>
    <row r="75" spans="2:6">
      <c r="B75" s="322"/>
      <c r="C75" s="13" t="s">
        <v>462</v>
      </c>
      <c r="D75" s="215"/>
      <c r="E75" s="219"/>
      <c r="F75" s="316"/>
    </row>
    <row r="76" spans="2:6">
      <c r="B76" s="322"/>
      <c r="C76" s="13" t="s">
        <v>463</v>
      </c>
      <c r="D76" s="215"/>
      <c r="E76" s="219"/>
      <c r="F76" s="316"/>
    </row>
  </sheetData>
  <autoFilter ref="B5:F76" xr:uid="{00000000-0009-0000-0000-000010000000}"/>
  <dataValidations count="2">
    <dataValidation type="list" allowBlank="1" showInputMessage="1" showErrorMessage="1" sqref="F8:F12 F14:F18 F20:F24 F26:F30 F31:F40 F43:F59 F61:F65 F67:F71 F72:F76" xr:uid="{00000000-0002-0000-1000-000000000000}">
      <formula1>$AA$1:$AC$1</formula1>
    </dataValidation>
    <dataValidation type="date" allowBlank="1" showInputMessage="1" showErrorMessage="1" prompt="Enter a date value (for example, 19/10/2020)" sqref="E8:E76" xr:uid="{00000000-0002-0000-1000-000001000000}">
      <formula1>StartDate</formula1>
      <formula2>EndDate</formula2>
    </dataValidation>
  </dataValidations>
  <hyperlinks>
    <hyperlink ref="B8" location="CompCare!A5.01" display="CompCare!A5.01" xr:uid="{00000000-0004-0000-1000-000000000000}"/>
    <hyperlink ref="B14" location="CompCare!A5.02" display="CompCare!A5.02" xr:uid="{00000000-0004-0000-1000-000001000000}"/>
    <hyperlink ref="B20" location="CompCare!A5.03" display="CompCare!A5.03" xr:uid="{00000000-0004-0000-1000-000002000000}"/>
    <hyperlink ref="B26" location="CompCare!A5.04" display="CompCare!A5.04" xr:uid="{00000000-0004-0000-1000-000003000000}"/>
    <hyperlink ref="B31" location="CompCare!A5.05" display="CompCare!A5.05" xr:uid="{00000000-0004-0000-1000-000004000000}"/>
    <hyperlink ref="B36" location="CompCare!A5.06" display="CompCare!A5.06" xr:uid="{00000000-0004-0000-1000-000005000000}"/>
    <hyperlink ref="B43" location="CompCare!A5.07" display="CompCare!A5.07" xr:uid="{00000000-0004-0000-1000-000006000000}"/>
    <hyperlink ref="B49" location="CompCare!A5.08" display="CompCare!A5.08" xr:uid="{00000000-0004-0000-1000-000007000000}"/>
    <hyperlink ref="B55" location="CompCare!A5.09" display="CompCare!A5.09" xr:uid="{00000000-0004-0000-1000-000008000000}"/>
    <hyperlink ref="B61" location="CompCare!A5.10" display="CompCare!A5.10" xr:uid="{00000000-0004-0000-1000-000009000000}"/>
    <hyperlink ref="B67" location="CompCare!A5.11" display="CompCare!A5.11" xr:uid="{00000000-0004-0000-1000-00000A000000}"/>
    <hyperlink ref="B72" location="CompCare!A5.12" display="CompCare!A5.12" xr:uid="{00000000-0004-0000-1000-00000B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A777"/>
  </sheetPr>
  <dimension ref="A1:AC2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0" t="s">
        <v>845</v>
      </c>
      <c r="B1" s="1"/>
      <c r="C1" s="1"/>
      <c r="D1" s="1"/>
      <c r="E1" s="1"/>
      <c r="F1" s="1"/>
      <c r="G1" s="1"/>
      <c r="H1" s="1"/>
      <c r="I1" s="1"/>
      <c r="J1" s="1"/>
      <c r="Y1" t="s">
        <v>114</v>
      </c>
      <c r="Z1" t="s">
        <v>528</v>
      </c>
      <c r="AA1" t="s">
        <v>502</v>
      </c>
      <c r="AB1" t="s">
        <v>501</v>
      </c>
      <c r="AC1" t="s">
        <v>116</v>
      </c>
    </row>
    <row r="2" spans="1:29" ht="39.950000000000003" customHeight="1">
      <c r="A2" s="1"/>
      <c r="B2" s="4" t="s">
        <v>96</v>
      </c>
      <c r="C2" s="1"/>
      <c r="D2" s="1"/>
      <c r="E2" s="1"/>
      <c r="F2" s="1"/>
      <c r="G2" s="1"/>
      <c r="H2" s="1"/>
      <c r="I2" s="1"/>
      <c r="J2" s="1"/>
      <c r="Y2" t="s">
        <v>117</v>
      </c>
      <c r="Z2" t="s">
        <v>118</v>
      </c>
      <c r="AA2" t="s">
        <v>119</v>
      </c>
    </row>
    <row r="3" spans="1:29" ht="38.25">
      <c r="A3" s="301" t="s">
        <v>1</v>
      </c>
      <c r="B3" s="85" t="s">
        <v>2</v>
      </c>
      <c r="C3" s="85" t="s">
        <v>3</v>
      </c>
      <c r="D3" s="85" t="s">
        <v>4</v>
      </c>
      <c r="E3" s="85" t="s">
        <v>503</v>
      </c>
      <c r="F3" s="85" t="s">
        <v>5</v>
      </c>
      <c r="G3" s="85" t="s">
        <v>6</v>
      </c>
      <c r="H3" s="85" t="s">
        <v>7</v>
      </c>
      <c r="I3" s="85" t="s">
        <v>8</v>
      </c>
      <c r="J3" s="259" t="s">
        <v>481</v>
      </c>
    </row>
    <row r="4" spans="1:29">
      <c r="A4" s="144" t="s">
        <v>97</v>
      </c>
      <c r="B4" s="145"/>
      <c r="C4" s="146"/>
      <c r="D4" s="146"/>
      <c r="E4" s="147"/>
      <c r="F4" s="145"/>
      <c r="G4" s="146"/>
      <c r="H4" s="192"/>
      <c r="I4" s="148"/>
      <c r="J4" s="146"/>
    </row>
    <row r="5" spans="1:29">
      <c r="A5" s="121" t="s">
        <v>55</v>
      </c>
      <c r="B5" s="122"/>
      <c r="C5" s="123"/>
      <c r="D5" s="123"/>
      <c r="E5" s="123"/>
      <c r="F5" s="122"/>
      <c r="G5" s="123"/>
      <c r="H5" s="186"/>
      <c r="I5" s="124"/>
      <c r="J5" s="123"/>
    </row>
    <row r="6" spans="1:29" ht="111.6" customHeight="1">
      <c r="A6" s="47">
        <v>6.01</v>
      </c>
      <c r="B6" s="15" t="s">
        <v>771</v>
      </c>
      <c r="C6" s="266" t="s">
        <v>781</v>
      </c>
      <c r="D6" s="38"/>
      <c r="E6" s="46" t="str">
        <f>IF(R6.01=$Y$1,100%,IF(R6.01=$Z$1,80%,IF(R6.01=$AA$1,50%,IF(R6.01=$AB$1,20%,""))))</f>
        <v/>
      </c>
      <c r="F6" s="36"/>
      <c r="G6" s="37"/>
      <c r="H6" s="187"/>
      <c r="I6" s="37"/>
      <c r="J6" s="266" t="s">
        <v>790</v>
      </c>
    </row>
    <row r="7" spans="1:29">
      <c r="A7" s="121" t="s">
        <v>46</v>
      </c>
      <c r="B7" s="122"/>
      <c r="C7" s="123"/>
      <c r="D7" s="123"/>
      <c r="E7" s="123"/>
      <c r="F7" s="122"/>
      <c r="G7" s="123"/>
      <c r="H7" s="186"/>
      <c r="I7" s="124"/>
      <c r="J7" s="123"/>
    </row>
    <row r="8" spans="1:29" ht="126.95" customHeight="1">
      <c r="A8" s="47">
        <v>6.02</v>
      </c>
      <c r="B8" s="15" t="s">
        <v>772</v>
      </c>
      <c r="C8" s="266" t="s">
        <v>782</v>
      </c>
      <c r="D8" s="38"/>
      <c r="E8" s="46" t="str">
        <f>IF(R6.02=$Y$1,100%,IF(R6.02=$Z$1,80%,IF(R6.02=$AA$1,50%,IF(R6.02=$AB$1,20%,""))))</f>
        <v/>
      </c>
      <c r="F8" s="36"/>
      <c r="G8" s="37"/>
      <c r="H8" s="187"/>
      <c r="I8" s="37"/>
      <c r="J8" s="266" t="s">
        <v>791</v>
      </c>
    </row>
    <row r="9" spans="1:29">
      <c r="A9" s="121" t="s">
        <v>98</v>
      </c>
      <c r="B9" s="122"/>
      <c r="C9" s="123"/>
      <c r="D9" s="123"/>
      <c r="E9" s="123"/>
      <c r="F9" s="122"/>
      <c r="G9" s="123"/>
      <c r="H9" s="186"/>
      <c r="I9" s="124"/>
      <c r="J9" s="123"/>
    </row>
    <row r="10" spans="1:29" ht="162" customHeight="1">
      <c r="A10" s="47">
        <v>6.03</v>
      </c>
      <c r="B10" s="15" t="s">
        <v>773</v>
      </c>
      <c r="C10" s="266" t="s">
        <v>783</v>
      </c>
      <c r="D10" s="38"/>
      <c r="E10" s="46" t="str">
        <f>IF(R6.03=$Y$1,100%,IF(R6.03=$Z$1,80%,IF(R6.03=$AA$1,50%,IF(R6.03=$AB$1,20%,""))))</f>
        <v/>
      </c>
      <c r="F10" s="36"/>
      <c r="G10" s="37"/>
      <c r="H10" s="187"/>
      <c r="I10" s="37"/>
      <c r="J10" s="266" t="s">
        <v>792</v>
      </c>
    </row>
    <row r="11" spans="1:29">
      <c r="A11" s="144" t="s">
        <v>99</v>
      </c>
      <c r="B11" s="145"/>
      <c r="C11" s="146"/>
      <c r="D11" s="146"/>
      <c r="E11" s="147"/>
      <c r="F11" s="145"/>
      <c r="G11" s="146"/>
      <c r="H11" s="192"/>
      <c r="I11" s="148"/>
      <c r="J11" s="146"/>
    </row>
    <row r="12" spans="1:29">
      <c r="A12" s="121" t="s">
        <v>98</v>
      </c>
      <c r="B12" s="122"/>
      <c r="C12" s="123"/>
      <c r="D12" s="123"/>
      <c r="E12" s="123"/>
      <c r="F12" s="122"/>
      <c r="G12" s="123"/>
      <c r="H12" s="186"/>
      <c r="I12" s="124"/>
      <c r="J12" s="123"/>
    </row>
    <row r="13" spans="1:29" ht="102">
      <c r="A13" s="47">
        <v>6.04</v>
      </c>
      <c r="B13" s="364" t="s">
        <v>774</v>
      </c>
      <c r="C13" s="266" t="s">
        <v>784</v>
      </c>
      <c r="D13" s="38"/>
      <c r="E13" s="46" t="str">
        <f>IF(R6.04=$Y$1,100%,IF(R6.04=$Z$1,80%,IF(R6.04=$AA$1,50%,IF(R6.04=$AB$1,20%,""))))</f>
        <v/>
      </c>
      <c r="F13" s="36"/>
      <c r="G13" s="37"/>
      <c r="H13" s="187"/>
      <c r="I13" s="37"/>
      <c r="J13" s="266" t="s">
        <v>793</v>
      </c>
    </row>
    <row r="14" spans="1:29" ht="76.5">
      <c r="A14" s="47">
        <v>6.05</v>
      </c>
      <c r="B14" s="15" t="s">
        <v>775</v>
      </c>
      <c r="C14" s="266" t="s">
        <v>785</v>
      </c>
      <c r="D14" s="38"/>
      <c r="E14" s="46" t="str">
        <f>IF(R6.05=$Y$1,100%,IF(R6.05=$Z$1,80%,IF(R6.05=$AA$1,50%,IF(R6.05=$AB$1,20%,""))))</f>
        <v/>
      </c>
      <c r="F14" s="36"/>
      <c r="G14" s="37"/>
      <c r="H14" s="187"/>
      <c r="I14" s="37"/>
      <c r="J14" s="266" t="s">
        <v>794</v>
      </c>
    </row>
    <row r="15" spans="1:29">
      <c r="A15" s="144" t="s">
        <v>100</v>
      </c>
      <c r="B15" s="145"/>
      <c r="C15" s="146"/>
      <c r="D15" s="146"/>
      <c r="E15" s="147"/>
      <c r="F15" s="145"/>
      <c r="G15" s="146"/>
      <c r="H15" s="192"/>
      <c r="I15" s="148"/>
      <c r="J15" s="146"/>
    </row>
    <row r="16" spans="1:29">
      <c r="A16" s="121" t="s">
        <v>101</v>
      </c>
      <c r="B16" s="122"/>
      <c r="C16" s="123"/>
      <c r="D16" s="123"/>
      <c r="E16" s="123"/>
      <c r="F16" s="122"/>
      <c r="G16" s="123"/>
      <c r="H16" s="186"/>
      <c r="I16" s="124"/>
      <c r="J16" s="123"/>
    </row>
    <row r="17" spans="1:10" ht="114.75">
      <c r="A17" s="47">
        <v>6.06</v>
      </c>
      <c r="B17" s="15" t="s">
        <v>776</v>
      </c>
      <c r="C17" s="266" t="s">
        <v>786</v>
      </c>
      <c r="D17" s="38"/>
      <c r="E17" s="46" t="str">
        <f>IF(R6.06=$Y$1,100%,IF(R6.06=$Z$1,80%,IF(R6.06=$AA$1,50%,IF(R6.06=$AB$1,20%,""))))</f>
        <v/>
      </c>
      <c r="F17" s="36"/>
      <c r="G17" s="37"/>
      <c r="H17" s="187"/>
      <c r="I17" s="37"/>
      <c r="J17" s="266" t="s">
        <v>795</v>
      </c>
    </row>
    <row r="18" spans="1:10" ht="191.25">
      <c r="A18" s="47">
        <v>6.07</v>
      </c>
      <c r="B18" s="364" t="s">
        <v>777</v>
      </c>
      <c r="C18" s="266" t="s">
        <v>787</v>
      </c>
      <c r="D18" s="38"/>
      <c r="E18" s="46" t="str">
        <f>IF(R6.07=$Y$1,100%,IF(R6.07=$Z$1,80%,IF(R6.07=$AA$1,50%,IF(R6.07=$AB$1,20%,""))))</f>
        <v/>
      </c>
      <c r="F18" s="36"/>
      <c r="G18" s="37"/>
      <c r="H18" s="187"/>
      <c r="I18" s="37"/>
      <c r="J18" s="266" t="s">
        <v>796</v>
      </c>
    </row>
    <row r="19" spans="1:10">
      <c r="A19" s="144" t="s">
        <v>102</v>
      </c>
      <c r="B19" s="145"/>
      <c r="C19" s="146"/>
      <c r="D19" s="146"/>
      <c r="E19" s="147"/>
      <c r="F19" s="145"/>
      <c r="G19" s="146"/>
      <c r="H19" s="192"/>
      <c r="I19" s="148"/>
      <c r="J19" s="146"/>
    </row>
    <row r="20" spans="1:10">
      <c r="A20" s="121" t="s">
        <v>103</v>
      </c>
      <c r="B20" s="122"/>
      <c r="C20" s="123"/>
      <c r="D20" s="123"/>
      <c r="E20" s="123"/>
      <c r="F20" s="122"/>
      <c r="G20" s="123"/>
      <c r="H20" s="186"/>
      <c r="I20" s="124"/>
      <c r="J20" s="123"/>
    </row>
    <row r="21" spans="1:10" ht="76.5">
      <c r="A21" s="47">
        <v>6.08</v>
      </c>
      <c r="B21" s="15" t="s">
        <v>778</v>
      </c>
      <c r="C21" s="266" t="s">
        <v>788</v>
      </c>
      <c r="D21" s="38"/>
      <c r="E21" s="46" t="str">
        <f>IF(R6.08=$Y$1,100%,IF(R6.08=$Z$1,80%,IF(R6.08=$AA$1,50%,IF(R6.08=$AB$1,20%,""))))</f>
        <v/>
      </c>
      <c r="F21" s="36"/>
      <c r="G21" s="37"/>
      <c r="H21" s="187"/>
      <c r="I21" s="37"/>
      <c r="J21" s="266" t="s">
        <v>797</v>
      </c>
    </row>
    <row r="22" spans="1:10" ht="63.75">
      <c r="A22" s="47">
        <v>6.09</v>
      </c>
      <c r="B22" s="364" t="s">
        <v>779</v>
      </c>
      <c r="C22" s="266" t="s">
        <v>789</v>
      </c>
      <c r="D22" s="38"/>
      <c r="E22" s="46" t="str">
        <f>IF(R6.09=$Y$1,100%,IF(R6.09=$Z$1,80%,IF(R6.09=$AA$1,50%,IF(R6.09=$AB$1,20%,""))))</f>
        <v/>
      </c>
      <c r="F22" s="36"/>
      <c r="G22" s="37"/>
      <c r="H22" s="187"/>
      <c r="I22" s="37"/>
      <c r="J22" s="266" t="s">
        <v>798</v>
      </c>
    </row>
    <row r="23" spans="1:10">
      <c r="A23" s="144" t="s">
        <v>105</v>
      </c>
      <c r="B23" s="145"/>
      <c r="C23" s="146"/>
      <c r="D23" s="146"/>
      <c r="E23" s="147"/>
      <c r="F23" s="145"/>
      <c r="G23" s="146"/>
      <c r="H23" s="192"/>
      <c r="I23" s="148"/>
      <c r="J23" s="146"/>
    </row>
    <row r="24" spans="1:10">
      <c r="A24" s="121" t="s">
        <v>105</v>
      </c>
      <c r="B24" s="122"/>
      <c r="C24" s="123"/>
      <c r="D24" s="123"/>
      <c r="E24" s="123"/>
      <c r="F24" s="122"/>
      <c r="G24" s="123"/>
      <c r="H24" s="186"/>
      <c r="I24" s="124"/>
      <c r="J24" s="123"/>
    </row>
    <row r="25" spans="1:10" ht="76.5">
      <c r="A25" s="48">
        <v>6.1</v>
      </c>
      <c r="B25" s="358" t="s">
        <v>780</v>
      </c>
      <c r="C25" s="266" t="s">
        <v>104</v>
      </c>
      <c r="D25" s="38"/>
      <c r="E25" s="46" t="str">
        <f>IF(R6.10=$Y$1,100%,IF(R6.10=$Z$1,80%,IF(R6.10=$AA$1,50%,IF(R6.10=$AB$1,20%,""))))</f>
        <v/>
      </c>
      <c r="F25" s="36"/>
      <c r="G25" s="37"/>
      <c r="H25" s="187"/>
      <c r="I25" s="37"/>
      <c r="J25" s="266" t="s">
        <v>499</v>
      </c>
    </row>
  </sheetData>
  <autoFilter ref="A3:J25" xr:uid="{00000000-0009-0000-0000-000011000000}"/>
  <conditionalFormatting sqref="D4 D6">
    <cfRule type="cellIs" dxfId="49" priority="19" operator="equal">
      <formula>"Not met"</formula>
    </cfRule>
  </conditionalFormatting>
  <conditionalFormatting sqref="D8">
    <cfRule type="cellIs" dxfId="48" priority="14" operator="equal">
      <formula>"Not met"</formula>
    </cfRule>
  </conditionalFormatting>
  <conditionalFormatting sqref="D10:D11">
    <cfRule type="cellIs" dxfId="47" priority="4" operator="equal">
      <formula>"Not met"</formula>
    </cfRule>
  </conditionalFormatting>
  <conditionalFormatting sqref="D13:D15">
    <cfRule type="cellIs" dxfId="46" priority="3" operator="equal">
      <formula>"Not met"</formula>
    </cfRule>
  </conditionalFormatting>
  <conditionalFormatting sqref="D17:D19">
    <cfRule type="cellIs" dxfId="45" priority="2" operator="equal">
      <formula>"Not met"</formula>
    </cfRule>
  </conditionalFormatting>
  <conditionalFormatting sqref="D21:D23">
    <cfRule type="cellIs" dxfId="44" priority="1" operator="equal">
      <formula>"Not met"</formula>
    </cfRule>
  </conditionalFormatting>
  <conditionalFormatting sqref="D25">
    <cfRule type="cellIs" dxfId="43" priority="6" operator="equal">
      <formula>"Not met"</formula>
    </cfRule>
  </conditionalFormatting>
  <dataValidations count="3">
    <dataValidation allowBlank="1" showInputMessage="1" showErrorMessage="1" prompt="Value must be between 0% to 100%." sqref="E6 E8 E21 E13 E10 E17 E14 E18 E22 E25" xr:uid="{00000000-0002-0000-1100-000000000000}"/>
    <dataValidation type="list" allowBlank="1" showInputMessage="1" showErrorMessage="1" sqref="D6 D13:D25 D10:D11 D8" xr:uid="{00000000-0002-0000-1100-000001000000}">
      <formula1>$Y$1:$AB$1</formula1>
    </dataValidation>
    <dataValidation type="date" allowBlank="1" showInputMessage="1" showErrorMessage="1" prompt="Enter a date value (for example, 19/10/2020)" sqref="H6:H25" xr:uid="{00000000-0002-0000-1100-000002000000}">
      <formula1>StartDate</formula1>
      <formula2>EndDate</formula2>
    </dataValidation>
  </dataValidations>
  <hyperlinks>
    <hyperlink ref="C6" location="'Comm-EL'!E6.01" display="Click here to navigate to the list of evidence for Action 6.1" xr:uid="{00000000-0004-0000-1100-000000000000}"/>
    <hyperlink ref="J6" location="'Comm-TL'!T6.01" display="Click here to navigate to the task list for Action 6.1" xr:uid="{00000000-0004-0000-1100-000001000000}"/>
    <hyperlink ref="J8" location="'Comm-TL'!T6.02" display="Click here to navigate to the task list for Action 6.2" xr:uid="{00000000-0004-0000-1100-000002000000}"/>
    <hyperlink ref="J10" location="'Comm-TL'!T6.03" display="Click here to navigate to the task list for Action 6.3" xr:uid="{00000000-0004-0000-1100-000003000000}"/>
    <hyperlink ref="J13" location="'Comm-TL'!T6.04" display="Click here to navigate to the task list for Action 6.4" xr:uid="{00000000-0004-0000-1100-000004000000}"/>
    <hyperlink ref="J14" location="'Comm-TL'!T6.05" display="Click here to navigate to the task list for Action 6.5" xr:uid="{00000000-0004-0000-1100-000005000000}"/>
    <hyperlink ref="J17" location="'Comm-TL'!T6.06" display="Click here to navigate to the task list for Action 6.6" xr:uid="{00000000-0004-0000-1100-000006000000}"/>
    <hyperlink ref="J18" location="'Comm-TL'!T6.07" display="Click here to navigate to the task list for Action 6.7" xr:uid="{00000000-0004-0000-1100-000007000000}"/>
    <hyperlink ref="J21" location="'Comm-TL'!T6.08" display="Click here to navigate to the task list for Action 6.8" xr:uid="{00000000-0004-0000-1100-000008000000}"/>
    <hyperlink ref="J22" location="'Comm-TL'!T6.09" display="Click here to navigate to the task list for Action 6.9" xr:uid="{00000000-0004-0000-1100-000009000000}"/>
    <hyperlink ref="J25" location="'Comm-TL'!T6.10" display="Click here to navigate to the task list for Action 6.10" xr:uid="{00000000-0004-0000-1100-00000A000000}"/>
    <hyperlink ref="C8" location="'Comm-EL'!E6.02" display="Click here to navigate to the list of evidence for Action 6.2" xr:uid="{00000000-0004-0000-1100-00000C000000}"/>
    <hyperlink ref="C10" location="'Comm-EL'!E6.03" display="Click here to navigate to the list of evidence for Action 6.3" xr:uid="{00000000-0004-0000-1100-00000D000000}"/>
    <hyperlink ref="C13" location="'Comm-EL'!E6.04" display="Click here to navigate to the list of evidence for Action 6.4" xr:uid="{00000000-0004-0000-1100-00000E000000}"/>
    <hyperlink ref="C14" location="'Comm-EL'!E6.05" display="Click here to navigate to the list of evidence for Action 6.5" xr:uid="{00000000-0004-0000-1100-00000F000000}"/>
    <hyperlink ref="C17" location="'Comm-EL'!E6.06" display="Click here to navigate to the list of evidence for Action 6.6" xr:uid="{00000000-0004-0000-1100-000010000000}"/>
    <hyperlink ref="C18" location="'Comm-EL'!E6.07" display="Click here to navigate to the list of evidence for Action 6.7" xr:uid="{00000000-0004-0000-1100-000011000000}"/>
    <hyperlink ref="C21" location="'Comm-EL'!E6.08" display="Click here to navigate to the list of evidence for Action 6.8" xr:uid="{00000000-0004-0000-1100-000012000000}"/>
    <hyperlink ref="C22" location="'Comm-EL'!E6.09" display="Click here to navigate to the list of evidence for Action 6.9" xr:uid="{00000000-0004-0000-1100-000013000000}"/>
    <hyperlink ref="C25" location="'Comm-EL'!E6.10" display="Click here to navigate to the list of evidence for Action 6.10" xr:uid="{00000000-0004-0000-1100-000014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AE8DD"/>
  </sheetPr>
  <dimension ref="A1:E66"/>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846</v>
      </c>
    </row>
    <row r="3" spans="2:4" ht="25.5">
      <c r="B3" s="49" t="s">
        <v>96</v>
      </c>
      <c r="C3" s="1"/>
      <c r="D3" s="1"/>
    </row>
    <row r="4" spans="2:4">
      <c r="C4" s="1"/>
      <c r="D4" s="1"/>
    </row>
    <row r="5" spans="2:4" s="294" customFormat="1" ht="25.5" customHeight="1">
      <c r="B5" s="290" t="s">
        <v>1</v>
      </c>
      <c r="C5" s="295" t="s">
        <v>457</v>
      </c>
      <c r="D5" s="296" t="s">
        <v>458</v>
      </c>
    </row>
    <row r="6" spans="2:4">
      <c r="B6" s="169" t="s">
        <v>97</v>
      </c>
      <c r="C6" s="115"/>
      <c r="D6" s="116"/>
    </row>
    <row r="7" spans="2:4">
      <c r="B7" s="163" t="s">
        <v>55</v>
      </c>
      <c r="C7" s="170"/>
      <c r="D7" s="171"/>
    </row>
    <row r="8" spans="2:4">
      <c r="B8" s="272">
        <v>6.01</v>
      </c>
      <c r="C8" s="13" t="s">
        <v>451</v>
      </c>
      <c r="D8" s="14"/>
    </row>
    <row r="9" spans="2:4">
      <c r="B9" s="322"/>
      <c r="C9" s="13" t="s">
        <v>452</v>
      </c>
      <c r="D9" s="14"/>
    </row>
    <row r="10" spans="2:4">
      <c r="B10" s="322"/>
      <c r="C10" s="13" t="s">
        <v>453</v>
      </c>
      <c r="D10" s="14"/>
    </row>
    <row r="11" spans="2:4">
      <c r="B11" s="322"/>
      <c r="C11" s="13" t="s">
        <v>454</v>
      </c>
      <c r="D11" s="14"/>
    </row>
    <row r="12" spans="2:4">
      <c r="B12" s="322"/>
      <c r="C12" s="13" t="s">
        <v>455</v>
      </c>
      <c r="D12" s="14"/>
    </row>
    <row r="13" spans="2:4">
      <c r="B13" s="163" t="s">
        <v>46</v>
      </c>
      <c r="C13" s="170"/>
      <c r="D13" s="171"/>
    </row>
    <row r="14" spans="2:4">
      <c r="B14" s="272">
        <v>6.02</v>
      </c>
      <c r="C14" s="13" t="s">
        <v>451</v>
      </c>
      <c r="D14" s="14"/>
    </row>
    <row r="15" spans="2:4">
      <c r="B15" s="322"/>
      <c r="C15" s="13" t="s">
        <v>452</v>
      </c>
      <c r="D15" s="14"/>
    </row>
    <row r="16" spans="2:4">
      <c r="B16" s="322"/>
      <c r="C16" s="13" t="s">
        <v>453</v>
      </c>
      <c r="D16" s="14"/>
    </row>
    <row r="17" spans="2:4">
      <c r="B17" s="322"/>
      <c r="C17" s="13" t="s">
        <v>454</v>
      </c>
      <c r="D17" s="14"/>
    </row>
    <row r="18" spans="2:4">
      <c r="B18" s="322"/>
      <c r="C18" s="13" t="s">
        <v>455</v>
      </c>
      <c r="D18" s="14"/>
    </row>
    <row r="19" spans="2:4">
      <c r="B19" s="163" t="s">
        <v>98</v>
      </c>
      <c r="C19" s="170"/>
      <c r="D19" s="171"/>
    </row>
    <row r="20" spans="2:4">
      <c r="B20" s="272">
        <v>6.03</v>
      </c>
      <c r="C20" s="13" t="s">
        <v>451</v>
      </c>
      <c r="D20" s="14"/>
    </row>
    <row r="21" spans="2:4">
      <c r="B21" s="322"/>
      <c r="C21" s="13" t="s">
        <v>452</v>
      </c>
      <c r="D21" s="14"/>
    </row>
    <row r="22" spans="2:4">
      <c r="B22" s="322"/>
      <c r="C22" s="13" t="s">
        <v>453</v>
      </c>
      <c r="D22" s="14"/>
    </row>
    <row r="23" spans="2:4">
      <c r="B23" s="322"/>
      <c r="C23" s="13" t="s">
        <v>454</v>
      </c>
      <c r="D23" s="14"/>
    </row>
    <row r="24" spans="2:4">
      <c r="B24" s="322"/>
      <c r="C24" s="13" t="s">
        <v>455</v>
      </c>
      <c r="D24" s="14"/>
    </row>
    <row r="25" spans="2:4">
      <c r="B25" s="169" t="s">
        <v>99</v>
      </c>
      <c r="C25" s="115"/>
      <c r="D25" s="116"/>
    </row>
    <row r="26" spans="2:4">
      <c r="B26" s="163" t="s">
        <v>98</v>
      </c>
      <c r="C26" s="170"/>
      <c r="D26" s="171"/>
    </row>
    <row r="27" spans="2:4">
      <c r="B27" s="272">
        <v>6.04</v>
      </c>
      <c r="C27" s="13" t="s">
        <v>451</v>
      </c>
      <c r="D27" s="14"/>
    </row>
    <row r="28" spans="2:4">
      <c r="B28" s="322"/>
      <c r="C28" s="13" t="s">
        <v>452</v>
      </c>
      <c r="D28" s="14"/>
    </row>
    <row r="29" spans="2:4">
      <c r="B29" s="322"/>
      <c r="C29" s="13" t="s">
        <v>453</v>
      </c>
      <c r="D29" s="14"/>
    </row>
    <row r="30" spans="2:4">
      <c r="B30" s="322"/>
      <c r="C30" s="13" t="s">
        <v>454</v>
      </c>
      <c r="D30" s="14"/>
    </row>
    <row r="31" spans="2:4">
      <c r="B31" s="322"/>
      <c r="C31" s="13" t="s">
        <v>455</v>
      </c>
      <c r="D31" s="14"/>
    </row>
    <row r="32" spans="2:4">
      <c r="B32" s="272">
        <v>6.05</v>
      </c>
      <c r="C32" s="13" t="s">
        <v>451</v>
      </c>
      <c r="D32" s="14"/>
    </row>
    <row r="33" spans="2:4">
      <c r="B33" s="322"/>
      <c r="C33" s="13" t="s">
        <v>452</v>
      </c>
      <c r="D33" s="14"/>
    </row>
    <row r="34" spans="2:4">
      <c r="B34" s="322"/>
      <c r="C34" s="13" t="s">
        <v>453</v>
      </c>
      <c r="D34" s="14"/>
    </row>
    <row r="35" spans="2:4">
      <c r="B35" s="322"/>
      <c r="C35" s="13" t="s">
        <v>454</v>
      </c>
      <c r="D35" s="14"/>
    </row>
    <row r="36" spans="2:4">
      <c r="B36" s="322"/>
      <c r="C36" s="13" t="s">
        <v>455</v>
      </c>
      <c r="D36" s="14"/>
    </row>
    <row r="37" spans="2:4">
      <c r="B37" s="169" t="s">
        <v>799</v>
      </c>
      <c r="C37" s="115"/>
      <c r="D37" s="116"/>
    </row>
    <row r="38" spans="2:4">
      <c r="B38" s="163" t="s">
        <v>101</v>
      </c>
      <c r="C38" s="170"/>
      <c r="D38" s="171"/>
    </row>
    <row r="39" spans="2:4">
      <c r="B39" s="272">
        <v>6.06</v>
      </c>
      <c r="C39" s="13" t="s">
        <v>451</v>
      </c>
      <c r="D39" s="14"/>
    </row>
    <row r="40" spans="2:4">
      <c r="B40" s="322"/>
      <c r="C40" s="13" t="s">
        <v>452</v>
      </c>
      <c r="D40" s="14"/>
    </row>
    <row r="41" spans="2:4">
      <c r="B41" s="322"/>
      <c r="C41" s="13" t="s">
        <v>453</v>
      </c>
      <c r="D41" s="14"/>
    </row>
    <row r="42" spans="2:4">
      <c r="B42" s="322"/>
      <c r="C42" s="13" t="s">
        <v>454</v>
      </c>
      <c r="D42" s="14"/>
    </row>
    <row r="43" spans="2:4">
      <c r="B43" s="322"/>
      <c r="C43" s="13" t="s">
        <v>455</v>
      </c>
      <c r="D43" s="14"/>
    </row>
    <row r="44" spans="2:4">
      <c r="B44" s="272">
        <v>6.07</v>
      </c>
      <c r="C44" s="13" t="s">
        <v>451</v>
      </c>
      <c r="D44" s="14"/>
    </row>
    <row r="45" spans="2:4">
      <c r="B45" s="322"/>
      <c r="C45" s="13" t="s">
        <v>452</v>
      </c>
      <c r="D45" s="14"/>
    </row>
    <row r="46" spans="2:4">
      <c r="B46" s="322"/>
      <c r="C46" s="13" t="s">
        <v>453</v>
      </c>
      <c r="D46" s="14"/>
    </row>
    <row r="47" spans="2:4">
      <c r="B47" s="322"/>
      <c r="C47" s="13" t="s">
        <v>454</v>
      </c>
      <c r="D47" s="14"/>
    </row>
    <row r="48" spans="2:4">
      <c r="B48" s="322"/>
      <c r="C48" s="13" t="s">
        <v>455</v>
      </c>
      <c r="D48" s="14"/>
    </row>
    <row r="49" spans="2:4">
      <c r="B49" s="169" t="s">
        <v>102</v>
      </c>
      <c r="C49" s="115"/>
      <c r="D49" s="116"/>
    </row>
    <row r="50" spans="2:4">
      <c r="B50" s="163" t="s">
        <v>800</v>
      </c>
      <c r="C50" s="170"/>
      <c r="D50" s="171"/>
    </row>
    <row r="51" spans="2:4">
      <c r="B51" s="272">
        <v>6.08</v>
      </c>
      <c r="C51" s="13" t="s">
        <v>451</v>
      </c>
      <c r="D51" s="14"/>
    </row>
    <row r="52" spans="2:4">
      <c r="B52" s="322"/>
      <c r="C52" s="13" t="s">
        <v>452</v>
      </c>
      <c r="D52" s="14"/>
    </row>
    <row r="53" spans="2:4">
      <c r="B53" s="322"/>
      <c r="C53" s="13" t="s">
        <v>453</v>
      </c>
      <c r="D53" s="14"/>
    </row>
    <row r="54" spans="2:4">
      <c r="B54" s="322"/>
      <c r="C54" s="13" t="s">
        <v>454</v>
      </c>
      <c r="D54" s="14"/>
    </row>
    <row r="55" spans="2:4">
      <c r="B55" s="322"/>
      <c r="C55" s="13" t="s">
        <v>455</v>
      </c>
      <c r="D55" s="14"/>
    </row>
    <row r="56" spans="2:4">
      <c r="B56" s="272">
        <v>6.09</v>
      </c>
      <c r="C56" s="13" t="s">
        <v>451</v>
      </c>
      <c r="D56" s="14"/>
    </row>
    <row r="57" spans="2:4">
      <c r="B57" s="322"/>
      <c r="C57" s="13" t="s">
        <v>452</v>
      </c>
      <c r="D57" s="14"/>
    </row>
    <row r="58" spans="2:4">
      <c r="B58" s="322"/>
      <c r="C58" s="13" t="s">
        <v>453</v>
      </c>
      <c r="D58" s="14"/>
    </row>
    <row r="59" spans="2:4">
      <c r="B59" s="322"/>
      <c r="C59" s="13" t="s">
        <v>454</v>
      </c>
      <c r="D59" s="14"/>
    </row>
    <row r="60" spans="2:4">
      <c r="B60" s="322"/>
      <c r="C60" s="13" t="s">
        <v>455</v>
      </c>
      <c r="D60" s="14"/>
    </row>
    <row r="61" spans="2:4">
      <c r="B61" s="163" t="s">
        <v>105</v>
      </c>
      <c r="C61" s="170"/>
      <c r="D61" s="171"/>
    </row>
    <row r="62" spans="2:4">
      <c r="B62" s="273">
        <v>6.1</v>
      </c>
      <c r="C62" s="13" t="s">
        <v>451</v>
      </c>
      <c r="D62" s="14"/>
    </row>
    <row r="63" spans="2:4">
      <c r="B63" s="322"/>
      <c r="C63" s="13" t="s">
        <v>452</v>
      </c>
      <c r="D63" s="14"/>
    </row>
    <row r="64" spans="2:4">
      <c r="B64" s="322"/>
      <c r="C64" s="13" t="s">
        <v>453</v>
      </c>
      <c r="D64" s="14"/>
    </row>
    <row r="65" spans="2:4">
      <c r="B65" s="322"/>
      <c r="C65" s="13" t="s">
        <v>454</v>
      </c>
      <c r="D65" s="14"/>
    </row>
    <row r="66" spans="2:4">
      <c r="B66" s="322"/>
      <c r="C66" s="13" t="s">
        <v>455</v>
      </c>
      <c r="D66" s="14"/>
    </row>
  </sheetData>
  <autoFilter ref="B5:D66" xr:uid="{00000000-0009-0000-0000-000012000000}"/>
  <hyperlinks>
    <hyperlink ref="B8" location="Communicating!A6.01" display="Communicating!A6.01" xr:uid="{00000000-0004-0000-1200-000000000000}"/>
    <hyperlink ref="B14" location="Communicating!A6.02" display="Communicating!A6.02" xr:uid="{00000000-0004-0000-1200-000001000000}"/>
    <hyperlink ref="B20" location="Communicating!A6.03" display="Communicating!A6.03" xr:uid="{00000000-0004-0000-1200-000002000000}"/>
    <hyperlink ref="B27" location="Communicating!A6.04" display="Communicating!A6.04" xr:uid="{00000000-0004-0000-1200-000003000000}"/>
    <hyperlink ref="B32" location="Communicating!A6.05" display="Communicating!A6.05" xr:uid="{00000000-0004-0000-1200-000004000000}"/>
    <hyperlink ref="B39" location="Communicating!A6.06" display="Communicating!A6.06" xr:uid="{00000000-0004-0000-1200-000005000000}"/>
    <hyperlink ref="B44" location="Communicating!A6.07" display="Communicating!A6.07" xr:uid="{00000000-0004-0000-1200-000006000000}"/>
    <hyperlink ref="B51" location="Communicating!A6.08" display="Communicating!A6.08" xr:uid="{00000000-0004-0000-1200-000007000000}"/>
    <hyperlink ref="B56" location="Communicating!A6.09" display="Communicating!A6.09" xr:uid="{00000000-0004-0000-1200-000008000000}"/>
    <hyperlink ref="B62" location="Communicating!A6.10" display="Communicating!A6.10" xr:uid="{00000000-0004-0000-1200-000009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3:C67"/>
  <sheetViews>
    <sheetView showGridLines="0" tabSelected="1" zoomScale="115" zoomScaleNormal="115" workbookViewId="0"/>
  </sheetViews>
  <sheetFormatPr defaultColWidth="0" defaultRowHeight="12.75"/>
  <cols>
    <col min="1" max="1" width="1.7109375" customWidth="1"/>
    <col min="2" max="2" width="100.7109375" customWidth="1"/>
    <col min="3" max="3" width="1.7109375" customWidth="1"/>
    <col min="4" max="702" width="9.140625" hidden="1" customWidth="1"/>
    <col min="703" max="16384" width="9.140625" hidden="1"/>
  </cols>
  <sheetData>
    <row r="13" spans="2:2" ht="133.5" customHeight="1">
      <c r="B13" s="302" t="s">
        <v>843</v>
      </c>
    </row>
    <row r="14" spans="2:2" s="303" customFormat="1" ht="25.5" customHeight="1">
      <c r="B14" s="305" t="s">
        <v>577</v>
      </c>
    </row>
    <row r="16" spans="2:2">
      <c r="B16" t="s">
        <v>848</v>
      </c>
    </row>
    <row r="17" spans="2:2">
      <c r="B17" s="309" t="s">
        <v>505</v>
      </c>
    </row>
    <row r="18" spans="2:2">
      <c r="B18" s="308" t="s">
        <v>506</v>
      </c>
    </row>
    <row r="19" spans="2:2">
      <c r="B19" s="308" t="s">
        <v>507</v>
      </c>
    </row>
    <row r="20" spans="2:2">
      <c r="B20" s="308" t="s">
        <v>508</v>
      </c>
    </row>
    <row r="21" spans="2:2">
      <c r="B21" s="308" t="s">
        <v>509</v>
      </c>
    </row>
    <row r="22" spans="2:2">
      <c r="B22" s="308" t="s">
        <v>510</v>
      </c>
    </row>
    <row r="23" spans="2:2">
      <c r="B23" s="308" t="s">
        <v>511</v>
      </c>
    </row>
    <row r="24" spans="2:2">
      <c r="B24" s="308" t="s">
        <v>544</v>
      </c>
    </row>
    <row r="25" spans="2:2">
      <c r="B25" s="308" t="s">
        <v>545</v>
      </c>
    </row>
    <row r="26" spans="2:2">
      <c r="B26" s="308" t="s">
        <v>546</v>
      </c>
    </row>
    <row r="27" spans="2:2">
      <c r="B27" s="308" t="s">
        <v>512</v>
      </c>
    </row>
    <row r="28" spans="2:2">
      <c r="B28" s="308" t="s">
        <v>513</v>
      </c>
    </row>
    <row r="29" spans="2:2">
      <c r="B29" s="308" t="s">
        <v>514</v>
      </c>
    </row>
    <row r="30" spans="2:2">
      <c r="B30" s="308" t="s">
        <v>515</v>
      </c>
    </row>
    <row r="31" spans="2:2">
      <c r="B31" s="308" t="s">
        <v>516</v>
      </c>
    </row>
    <row r="32" spans="2:2">
      <c r="B32" s="308" t="s">
        <v>517</v>
      </c>
    </row>
    <row r="33" spans="2:2">
      <c r="B33" s="308" t="s">
        <v>518</v>
      </c>
    </row>
    <row r="34" spans="2:2">
      <c r="B34" s="308" t="s">
        <v>519</v>
      </c>
    </row>
    <row r="35" spans="2:2">
      <c r="B35" s="308" t="s">
        <v>520</v>
      </c>
    </row>
    <row r="36" spans="2:2">
      <c r="B36" s="308" t="s">
        <v>521</v>
      </c>
    </row>
    <row r="37" spans="2:2">
      <c r="B37" s="308" t="s">
        <v>522</v>
      </c>
    </row>
    <row r="38" spans="2:2">
      <c r="B38" s="308" t="s">
        <v>523</v>
      </c>
    </row>
    <row r="39" spans="2:2">
      <c r="B39" s="308" t="s">
        <v>524</v>
      </c>
    </row>
    <row r="41" spans="2:2">
      <c r="B41" t="s">
        <v>525</v>
      </c>
    </row>
    <row r="44" spans="2:2" ht="18.75" customHeight="1"/>
    <row r="45" spans="2:2">
      <c r="B45" s="304" t="s">
        <v>578</v>
      </c>
    </row>
    <row r="46" spans="2:2" ht="76.5">
      <c r="B46" s="302" t="s">
        <v>837</v>
      </c>
    </row>
    <row r="47" spans="2:2" ht="250.5" customHeight="1"/>
    <row r="48" spans="2:2" ht="76.5">
      <c r="B48" s="302" t="s">
        <v>851</v>
      </c>
    </row>
    <row r="50" spans="2:2" ht="20.25" customHeight="1">
      <c r="B50" s="302" t="s">
        <v>840</v>
      </c>
    </row>
    <row r="51" spans="2:2" ht="242.25">
      <c r="B51" s="318" t="s">
        <v>841</v>
      </c>
    </row>
    <row r="52" spans="2:2" ht="76.5">
      <c r="B52" s="318" t="s">
        <v>532</v>
      </c>
    </row>
    <row r="53" spans="2:2" ht="229.5">
      <c r="B53" s="360" t="s">
        <v>849</v>
      </c>
    </row>
    <row r="55" spans="2:2" ht="216.75">
      <c r="B55" s="360" t="s">
        <v>842</v>
      </c>
    </row>
    <row r="56" spans="2:2" ht="38.25">
      <c r="B56" s="302" t="s">
        <v>838</v>
      </c>
    </row>
    <row r="58" spans="2:2" ht="344.25">
      <c r="B58" s="318" t="s">
        <v>850</v>
      </c>
    </row>
    <row r="59" spans="2:2">
      <c r="B59" s="304" t="s">
        <v>529</v>
      </c>
    </row>
    <row r="60" spans="2:2" ht="267.75">
      <c r="B60" s="302" t="s">
        <v>839</v>
      </c>
    </row>
    <row r="61" spans="2:2">
      <c r="B61" s="11" t="s">
        <v>530</v>
      </c>
    </row>
    <row r="62" spans="2:2" ht="38.25">
      <c r="B62" s="302" t="s">
        <v>533</v>
      </c>
    </row>
    <row r="64" spans="2:2">
      <c r="B64" s="11" t="s">
        <v>531</v>
      </c>
    </row>
    <row r="65" spans="2:2" ht="204">
      <c r="B65" s="302" t="s">
        <v>534</v>
      </c>
    </row>
    <row r="67" spans="2:2" ht="38.25">
      <c r="B67" s="302" t="s">
        <v>575</v>
      </c>
    </row>
  </sheetData>
  <hyperlinks>
    <hyperlink ref="B18" location="Governance!A1" display="Governance: Clinical Governance Standard worksheet" xr:uid="{00000000-0004-0000-0000-000000000000}"/>
    <hyperlink ref="B19" location="'Gov-EL'!A1" display="Gov-EL: Evidence list worksheet for the Clinical Governance Standard" xr:uid="{00000000-0004-0000-0000-000001000000}"/>
    <hyperlink ref="B20" location="'Gov-TL'!A1" display="Gov-TL: Task list worksheet for the Clinical Governance Standard" xr:uid="{00000000-0004-0000-0000-000002000000}"/>
    <hyperlink ref="B21" location="Partnering!A1" display="Partnering: Partnering with Consumers Standard worksheet" xr:uid="{00000000-0004-0000-0000-000003000000}"/>
    <hyperlink ref="B22" location="'Part-EL'!A1" display="Part-EL: Evidence list worksheet for the Partnering with Consumers Standard" xr:uid="{00000000-0004-0000-0000-000004000000}"/>
    <hyperlink ref="B23" location="'Part-TL'!A1" display="Part-TL: Task list worksheet for the Partnering with Consumers Standard" xr:uid="{00000000-0004-0000-0000-000005000000}"/>
    <hyperlink ref="B24" location="PCI!A1" display="PCI: Preventing and Controlling Infections Standard worksheet" xr:uid="{00000000-0004-0000-0000-000006000000}"/>
    <hyperlink ref="B25" location="'PCI-EL'!A1" display="PCI-EL: Evidence list worksheet for the Preventing and Controlling Infections Standard" xr:uid="{00000000-0004-0000-0000-000007000000}"/>
    <hyperlink ref="B26" location="'PCI-TL'!A1" display="PCI-TL: Task list worksheet for the Preventing and Controlling Infections Standard" xr:uid="{00000000-0004-0000-0000-000008000000}"/>
    <hyperlink ref="B27" location="MedSafety!A1" display="MedSafety: Medication Safety Standard worksheet" xr:uid="{00000000-0004-0000-0000-000009000000}"/>
    <hyperlink ref="B28" location="'Med-EL'!A1" display="Med-EL: Evidence list worksheet for the Medication Safety Standard" xr:uid="{00000000-0004-0000-0000-00000A000000}"/>
    <hyperlink ref="B29" location="'Med-TL'!A1" display="Med-TL: Task list worksheet for the Medication Safety Standard" xr:uid="{00000000-0004-0000-0000-00000B000000}"/>
    <hyperlink ref="B30" location="CompCare!A1" display="CompCare: Comprehensive Care Standard worksheet" xr:uid="{00000000-0004-0000-0000-00000C000000}"/>
    <hyperlink ref="B31" location="'Comp-EL'!A1" display="Comp-EL: Evidence list worksheet for the Comprehensive Care Standard" xr:uid="{00000000-0004-0000-0000-00000D000000}"/>
    <hyperlink ref="B32" location="'Comp-TL'!A1" display="Comp-TL: Task list worksheet for the Comprehensive Care Standard" xr:uid="{00000000-0004-0000-0000-00000E000000}"/>
    <hyperlink ref="B33" location="'Comm-EL'!A1" display="Communicating: Communicating for Safety Standard worksheet" xr:uid="{00000000-0004-0000-0000-00000F000000}"/>
    <hyperlink ref="B34" location="'Comm-EL'!A1" display="Comm-EL: Evidence list worksheet for the Communicating for Safety Standard" xr:uid="{00000000-0004-0000-0000-000010000000}"/>
    <hyperlink ref="B35" location="'Comm-TL'!A1" display="Comm-TL: Task list worksheet for the Communicating for Safety Standard" xr:uid="{00000000-0004-0000-0000-000011000000}"/>
    <hyperlink ref="B36" location="RR!A1" display="RR: Recognising and Responding to Acute Deterioration Standard worksheet" xr:uid="{00000000-0004-0000-0000-000015000000}"/>
    <hyperlink ref="B37" location="'RR-EL'!A1" display="RR-EL: Evidence list worksheet for the Recognising and Responding to Acute Deterioration Standard" xr:uid="{00000000-0004-0000-0000-000016000000}"/>
    <hyperlink ref="B38" location="'RR-TL'!A1" display="RR-TL: Task list worksheet for the Recognising and Responding to Acute Deterioration Standard" xr:uid="{00000000-0004-0000-0000-000017000000}"/>
    <hyperlink ref="B39" location="'Overview of progress'!A1" display="Overview of progress: Summary report" xr:uid="{00000000-0004-0000-0000-000018000000}"/>
  </hyperlinks>
  <pageMargins left="0.23622047244094491" right="0.23622047244094491" top="0.74803149606299213" bottom="0.74803149606299213" header="0.31496062992125984" footer="0.31496062992125984"/>
  <pageSetup paperSize="9" fitToHeight="0" orientation="portrait" r:id="rId1"/>
  <headerFooter>
    <oddFooter>&amp;L&amp;8&amp;A&amp;R&amp;8&amp;P of &amp;N</oddFooter>
  </headerFooter>
  <rowBreaks count="2" manualBreakCount="2">
    <brk id="44" min="1" max="1" man="1"/>
    <brk id="58" min="1" max="1"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AE8DD"/>
    <pageSetUpPr fitToPage="1"/>
  </sheetPr>
  <dimension ref="A1:AC66"/>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847</v>
      </c>
      <c r="AA1" t="s">
        <v>117</v>
      </c>
      <c r="AB1" t="s">
        <v>118</v>
      </c>
      <c r="AC1" t="s">
        <v>119</v>
      </c>
    </row>
    <row r="3" spans="2:29" ht="25.5">
      <c r="B3" s="49" t="s">
        <v>96</v>
      </c>
      <c r="C3" s="1"/>
      <c r="D3" s="1"/>
    </row>
    <row r="4" spans="2:29">
      <c r="C4" s="1"/>
      <c r="D4" s="1"/>
    </row>
    <row r="5" spans="2:29" ht="25.5">
      <c r="B5" s="281" t="s">
        <v>1</v>
      </c>
      <c r="C5" s="282" t="s">
        <v>5</v>
      </c>
      <c r="D5" s="286" t="s">
        <v>6</v>
      </c>
      <c r="E5" s="286" t="s">
        <v>504</v>
      </c>
      <c r="F5" s="288" t="s">
        <v>8</v>
      </c>
    </row>
    <row r="6" spans="2:29">
      <c r="B6" s="169" t="s">
        <v>97</v>
      </c>
      <c r="C6" s="115"/>
      <c r="D6" s="220"/>
      <c r="E6" s="224"/>
      <c r="F6" s="221"/>
    </row>
    <row r="7" spans="2:29">
      <c r="B7" s="163" t="s">
        <v>55</v>
      </c>
      <c r="C7" s="170"/>
      <c r="D7" s="222"/>
      <c r="E7" s="225"/>
      <c r="F7" s="223"/>
    </row>
    <row r="8" spans="2:29">
      <c r="B8" s="272">
        <v>6.1</v>
      </c>
      <c r="C8" s="13" t="s">
        <v>459</v>
      </c>
      <c r="D8" s="215"/>
      <c r="E8" s="219"/>
      <c r="F8" s="316"/>
    </row>
    <row r="9" spans="2:29">
      <c r="B9" s="322"/>
      <c r="C9" s="13" t="s">
        <v>460</v>
      </c>
      <c r="D9" s="215"/>
      <c r="E9" s="219"/>
      <c r="F9" s="316"/>
    </row>
    <row r="10" spans="2:29">
      <c r="B10" s="322"/>
      <c r="C10" s="13" t="s">
        <v>461</v>
      </c>
      <c r="D10" s="215"/>
      <c r="E10" s="219"/>
      <c r="F10" s="316"/>
    </row>
    <row r="11" spans="2:29">
      <c r="B11" s="322"/>
      <c r="C11" s="13" t="s">
        <v>462</v>
      </c>
      <c r="D11" s="215"/>
      <c r="E11" s="219"/>
      <c r="F11" s="316"/>
    </row>
    <row r="12" spans="2:29">
      <c r="B12" s="322"/>
      <c r="C12" s="13" t="s">
        <v>463</v>
      </c>
      <c r="D12" s="215"/>
      <c r="E12" s="219"/>
      <c r="F12" s="316"/>
    </row>
    <row r="13" spans="2:29">
      <c r="B13" s="163" t="s">
        <v>46</v>
      </c>
      <c r="C13" s="170"/>
      <c r="D13" s="222"/>
      <c r="E13" s="225"/>
      <c r="F13" s="223"/>
    </row>
    <row r="14" spans="2:29">
      <c r="B14" s="272">
        <v>6.2</v>
      </c>
      <c r="C14" s="13" t="s">
        <v>459</v>
      </c>
      <c r="D14" s="215"/>
      <c r="E14" s="219"/>
      <c r="F14" s="316"/>
    </row>
    <row r="15" spans="2:29">
      <c r="B15" s="322"/>
      <c r="C15" s="13" t="s">
        <v>460</v>
      </c>
      <c r="D15" s="215"/>
      <c r="E15" s="219"/>
      <c r="F15" s="316"/>
    </row>
    <row r="16" spans="2:29">
      <c r="B16" s="322"/>
      <c r="C16" s="13" t="s">
        <v>461</v>
      </c>
      <c r="D16" s="215"/>
      <c r="E16" s="219"/>
      <c r="F16" s="316"/>
    </row>
    <row r="17" spans="2:6">
      <c r="B17" s="322"/>
      <c r="C17" s="13" t="s">
        <v>462</v>
      </c>
      <c r="D17" s="215"/>
      <c r="E17" s="219"/>
      <c r="F17" s="316"/>
    </row>
    <row r="18" spans="2:6">
      <c r="B18" s="322"/>
      <c r="C18" s="13" t="s">
        <v>463</v>
      </c>
      <c r="D18" s="215"/>
      <c r="E18" s="219"/>
      <c r="F18" s="316"/>
    </row>
    <row r="19" spans="2:6">
      <c r="B19" s="163" t="s">
        <v>98</v>
      </c>
      <c r="C19" s="170"/>
      <c r="D19" s="222"/>
      <c r="E19" s="225"/>
      <c r="F19" s="223"/>
    </row>
    <row r="20" spans="2:6">
      <c r="B20" s="272">
        <v>6.3</v>
      </c>
      <c r="C20" s="13" t="s">
        <v>459</v>
      </c>
      <c r="D20" s="215"/>
      <c r="E20" s="219"/>
      <c r="F20" s="316"/>
    </row>
    <row r="21" spans="2:6">
      <c r="B21" s="322"/>
      <c r="C21" s="13" t="s">
        <v>460</v>
      </c>
      <c r="D21" s="215"/>
      <c r="E21" s="219"/>
      <c r="F21" s="316"/>
    </row>
    <row r="22" spans="2:6">
      <c r="B22" s="322"/>
      <c r="C22" s="13" t="s">
        <v>461</v>
      </c>
      <c r="D22" s="215"/>
      <c r="E22" s="219"/>
      <c r="F22" s="316"/>
    </row>
    <row r="23" spans="2:6">
      <c r="B23" s="322"/>
      <c r="C23" s="13" t="s">
        <v>462</v>
      </c>
      <c r="D23" s="215"/>
      <c r="E23" s="219"/>
      <c r="F23" s="316"/>
    </row>
    <row r="24" spans="2:6">
      <c r="B24" s="322"/>
      <c r="C24" s="13" t="s">
        <v>463</v>
      </c>
      <c r="D24" s="215"/>
      <c r="E24" s="219"/>
      <c r="F24" s="316"/>
    </row>
    <row r="25" spans="2:6">
      <c r="B25" s="169" t="s">
        <v>99</v>
      </c>
      <c r="C25" s="115"/>
      <c r="D25" s="220"/>
      <c r="E25" s="224"/>
      <c r="F25" s="221"/>
    </row>
    <row r="26" spans="2:6">
      <c r="B26" s="163" t="s">
        <v>99</v>
      </c>
      <c r="C26" s="170"/>
      <c r="D26" s="222"/>
      <c r="E26" s="225"/>
      <c r="F26" s="223"/>
    </row>
    <row r="27" spans="2:6">
      <c r="B27" s="272">
        <v>6.4</v>
      </c>
      <c r="C27" s="13" t="s">
        <v>459</v>
      </c>
      <c r="D27" s="215"/>
      <c r="E27" s="219"/>
      <c r="F27" s="316"/>
    </row>
    <row r="28" spans="2:6">
      <c r="B28" s="322"/>
      <c r="C28" s="13" t="s">
        <v>460</v>
      </c>
      <c r="D28" s="215"/>
      <c r="E28" s="219"/>
      <c r="F28" s="316"/>
    </row>
    <row r="29" spans="2:6">
      <c r="B29" s="322"/>
      <c r="C29" s="13" t="s">
        <v>461</v>
      </c>
      <c r="D29" s="215"/>
      <c r="E29" s="219"/>
      <c r="F29" s="316"/>
    </row>
    <row r="30" spans="2:6">
      <c r="B30" s="322"/>
      <c r="C30" s="13" t="s">
        <v>462</v>
      </c>
      <c r="D30" s="215"/>
      <c r="E30" s="219"/>
      <c r="F30" s="316"/>
    </row>
    <row r="31" spans="2:6">
      <c r="B31" s="322"/>
      <c r="C31" s="13" t="s">
        <v>463</v>
      </c>
      <c r="D31" s="215"/>
      <c r="E31" s="219"/>
      <c r="F31" s="316"/>
    </row>
    <row r="32" spans="2:6">
      <c r="B32" s="272">
        <v>6.5</v>
      </c>
      <c r="C32" s="13" t="s">
        <v>459</v>
      </c>
      <c r="D32" s="215"/>
      <c r="E32" s="219"/>
      <c r="F32" s="316"/>
    </row>
    <row r="33" spans="2:6">
      <c r="B33" s="322"/>
      <c r="C33" s="13" t="s">
        <v>460</v>
      </c>
      <c r="D33" s="215"/>
      <c r="E33" s="219"/>
      <c r="F33" s="316"/>
    </row>
    <row r="34" spans="2:6">
      <c r="B34" s="322"/>
      <c r="C34" s="13" t="s">
        <v>461</v>
      </c>
      <c r="D34" s="215"/>
      <c r="E34" s="219"/>
      <c r="F34" s="316"/>
    </row>
    <row r="35" spans="2:6">
      <c r="B35" s="322"/>
      <c r="C35" s="13" t="s">
        <v>462</v>
      </c>
      <c r="D35" s="215"/>
      <c r="E35" s="219"/>
      <c r="F35" s="316"/>
    </row>
    <row r="36" spans="2:6">
      <c r="B36" s="322"/>
      <c r="C36" s="13" t="s">
        <v>463</v>
      </c>
      <c r="D36" s="215"/>
      <c r="E36" s="219"/>
      <c r="F36" s="316"/>
    </row>
    <row r="37" spans="2:6">
      <c r="B37" s="169" t="s">
        <v>100</v>
      </c>
      <c r="C37" s="115"/>
      <c r="D37" s="220"/>
      <c r="E37" s="224"/>
      <c r="F37" s="221"/>
    </row>
    <row r="38" spans="2:6">
      <c r="B38" s="163" t="s">
        <v>101</v>
      </c>
      <c r="C38" s="170"/>
      <c r="D38" s="222"/>
      <c r="E38" s="225"/>
      <c r="F38" s="223"/>
    </row>
    <row r="39" spans="2:6">
      <c r="B39" s="272">
        <v>6.6</v>
      </c>
      <c r="C39" s="13" t="s">
        <v>459</v>
      </c>
      <c r="D39" s="215"/>
      <c r="E39" s="219"/>
      <c r="F39" s="316"/>
    </row>
    <row r="40" spans="2:6">
      <c r="B40" s="322"/>
      <c r="C40" s="13" t="s">
        <v>460</v>
      </c>
      <c r="D40" s="215"/>
      <c r="E40" s="219"/>
      <c r="F40" s="316"/>
    </row>
    <row r="41" spans="2:6">
      <c r="B41" s="322"/>
      <c r="C41" s="13" t="s">
        <v>461</v>
      </c>
      <c r="D41" s="215"/>
      <c r="E41" s="219"/>
      <c r="F41" s="316"/>
    </row>
    <row r="42" spans="2:6">
      <c r="B42" s="322"/>
      <c r="C42" s="13" t="s">
        <v>462</v>
      </c>
      <c r="D42" s="215"/>
      <c r="E42" s="219"/>
      <c r="F42" s="316"/>
    </row>
    <row r="43" spans="2:6">
      <c r="B43" s="322"/>
      <c r="C43" s="13" t="s">
        <v>463</v>
      </c>
      <c r="D43" s="215"/>
      <c r="E43" s="219"/>
      <c r="F43" s="316"/>
    </row>
    <row r="44" spans="2:6">
      <c r="B44" s="272">
        <v>6.7</v>
      </c>
      <c r="C44" s="13" t="s">
        <v>459</v>
      </c>
      <c r="D44" s="215"/>
      <c r="E44" s="219"/>
      <c r="F44" s="316"/>
    </row>
    <row r="45" spans="2:6">
      <c r="B45" s="322"/>
      <c r="C45" s="13" t="s">
        <v>460</v>
      </c>
      <c r="D45" s="215"/>
      <c r="E45" s="219"/>
      <c r="F45" s="316"/>
    </row>
    <row r="46" spans="2:6">
      <c r="B46" s="322"/>
      <c r="C46" s="13" t="s">
        <v>461</v>
      </c>
      <c r="D46" s="215"/>
      <c r="E46" s="219"/>
      <c r="F46" s="316"/>
    </row>
    <row r="47" spans="2:6">
      <c r="B47" s="322"/>
      <c r="C47" s="13" t="s">
        <v>462</v>
      </c>
      <c r="D47" s="215"/>
      <c r="E47" s="219"/>
      <c r="F47" s="316"/>
    </row>
    <row r="48" spans="2:6">
      <c r="B48" s="322"/>
      <c r="C48" s="13" t="s">
        <v>463</v>
      </c>
      <c r="D48" s="215"/>
      <c r="E48" s="219"/>
      <c r="F48" s="316"/>
    </row>
    <row r="49" spans="2:6">
      <c r="B49" s="169" t="s">
        <v>102</v>
      </c>
      <c r="C49" s="115"/>
      <c r="D49" s="220"/>
      <c r="E49" s="224"/>
      <c r="F49" s="221"/>
    </row>
    <row r="50" spans="2:6">
      <c r="B50" s="163" t="s">
        <v>103</v>
      </c>
      <c r="C50" s="170"/>
      <c r="D50" s="222"/>
      <c r="E50" s="225"/>
      <c r="F50" s="223"/>
    </row>
    <row r="51" spans="2:6">
      <c r="B51" s="272">
        <v>6.8</v>
      </c>
      <c r="C51" s="13" t="s">
        <v>459</v>
      </c>
      <c r="D51" s="215"/>
      <c r="E51" s="219"/>
      <c r="F51" s="316"/>
    </row>
    <row r="52" spans="2:6">
      <c r="B52" s="322"/>
      <c r="C52" s="13" t="s">
        <v>460</v>
      </c>
      <c r="D52" s="215"/>
      <c r="E52" s="219"/>
      <c r="F52" s="316"/>
    </row>
    <row r="53" spans="2:6">
      <c r="B53" s="322"/>
      <c r="C53" s="13" t="s">
        <v>461</v>
      </c>
      <c r="D53" s="215"/>
      <c r="E53" s="219"/>
      <c r="F53" s="316"/>
    </row>
    <row r="54" spans="2:6">
      <c r="B54" s="322"/>
      <c r="C54" s="13" t="s">
        <v>462</v>
      </c>
      <c r="D54" s="215"/>
      <c r="E54" s="219"/>
      <c r="F54" s="316"/>
    </row>
    <row r="55" spans="2:6">
      <c r="B55" s="322"/>
      <c r="C55" s="13" t="s">
        <v>463</v>
      </c>
      <c r="D55" s="215"/>
      <c r="E55" s="219"/>
      <c r="F55" s="316"/>
    </row>
    <row r="56" spans="2:6">
      <c r="B56" s="272">
        <v>6.9</v>
      </c>
      <c r="C56" s="13" t="s">
        <v>459</v>
      </c>
      <c r="D56" s="215"/>
      <c r="E56" s="219"/>
      <c r="F56" s="316"/>
    </row>
    <row r="57" spans="2:6">
      <c r="B57" s="322"/>
      <c r="C57" s="13" t="s">
        <v>460</v>
      </c>
      <c r="D57" s="215"/>
      <c r="E57" s="219"/>
      <c r="F57" s="316"/>
    </row>
    <row r="58" spans="2:6">
      <c r="B58" s="322"/>
      <c r="C58" s="13" t="s">
        <v>461</v>
      </c>
      <c r="D58" s="215"/>
      <c r="E58" s="219"/>
      <c r="F58" s="316"/>
    </row>
    <row r="59" spans="2:6">
      <c r="B59" s="322"/>
      <c r="C59" s="13" t="s">
        <v>462</v>
      </c>
      <c r="D59" s="215"/>
      <c r="E59" s="219"/>
      <c r="F59" s="316"/>
    </row>
    <row r="60" spans="2:6">
      <c r="B60" s="322"/>
      <c r="C60" s="13" t="s">
        <v>463</v>
      </c>
      <c r="D60" s="215"/>
      <c r="E60" s="219"/>
      <c r="F60" s="316"/>
    </row>
    <row r="61" spans="2:6">
      <c r="B61" s="163" t="s">
        <v>105</v>
      </c>
      <c r="C61" s="170"/>
      <c r="D61" s="222"/>
      <c r="E61" s="225"/>
      <c r="F61" s="223"/>
    </row>
    <row r="62" spans="2:6">
      <c r="B62" s="273">
        <v>6.1</v>
      </c>
      <c r="C62" s="13" t="s">
        <v>459</v>
      </c>
      <c r="D62" s="215"/>
      <c r="E62" s="219"/>
      <c r="F62" s="316"/>
    </row>
    <row r="63" spans="2:6">
      <c r="B63" s="322"/>
      <c r="C63" s="13" t="s">
        <v>460</v>
      </c>
      <c r="D63" s="215"/>
      <c r="E63" s="219"/>
      <c r="F63" s="316"/>
    </row>
    <row r="64" spans="2:6">
      <c r="B64" s="322"/>
      <c r="C64" s="13" t="s">
        <v>461</v>
      </c>
      <c r="D64" s="215"/>
      <c r="E64" s="219"/>
      <c r="F64" s="316"/>
    </row>
    <row r="65" spans="2:6">
      <c r="B65" s="322"/>
      <c r="C65" s="13" t="s">
        <v>462</v>
      </c>
      <c r="D65" s="215"/>
      <c r="E65" s="219"/>
      <c r="F65" s="316"/>
    </row>
    <row r="66" spans="2:6">
      <c r="B66" s="322"/>
      <c r="C66" s="13" t="s">
        <v>463</v>
      </c>
      <c r="D66" s="215"/>
      <c r="E66" s="219"/>
      <c r="F66" s="316"/>
    </row>
  </sheetData>
  <autoFilter ref="B5:F66" xr:uid="{00000000-0009-0000-0000-000013000000}"/>
  <dataValidations count="2">
    <dataValidation type="list" allowBlank="1" showInputMessage="1" showErrorMessage="1" sqref="F8:F66" xr:uid="{00000000-0002-0000-1300-000000000000}">
      <formula1>$AA$1:$AC$1</formula1>
    </dataValidation>
    <dataValidation type="date" allowBlank="1" showInputMessage="1" showErrorMessage="1" prompt="Enter a date value (for example, 19/10/2020)" sqref="E8:E66" xr:uid="{00000000-0002-0000-1300-000001000000}">
      <formula1>StartDate</formula1>
      <formula2>EndDate</formula2>
    </dataValidation>
  </dataValidations>
  <hyperlinks>
    <hyperlink ref="B8" location="Communicating!A6.01" display="Communicating!A6.01" xr:uid="{00000000-0004-0000-1300-000000000000}"/>
    <hyperlink ref="B14" location="Communicating!A6.02" display="Communicating!A6.02" xr:uid="{00000000-0004-0000-1300-000001000000}"/>
    <hyperlink ref="B20" location="Communicating!A6.03" display="Communicating!A6.03" xr:uid="{00000000-0004-0000-1300-000002000000}"/>
    <hyperlink ref="B27" location="Communicating!A6.04" display="Communicating!A6.04" xr:uid="{00000000-0004-0000-1300-000003000000}"/>
    <hyperlink ref="B32" location="Communicating!A6.05" display="Communicating!A6.05" xr:uid="{00000000-0004-0000-1300-000004000000}"/>
    <hyperlink ref="B39" location="Communicating!A6.06" display="Communicating!A6.06" xr:uid="{00000000-0004-0000-1300-000005000000}"/>
    <hyperlink ref="B44" location="Communicating!A6.07" display="Communicating!A6.07" xr:uid="{00000000-0004-0000-1300-000006000000}"/>
    <hyperlink ref="B51" location="Communicating!A6.08" display="Communicating!A6.08" xr:uid="{00000000-0004-0000-1300-000007000000}"/>
    <hyperlink ref="B56" location="Communicating!A6.09" display="Communicating!A6.09" xr:uid="{00000000-0004-0000-1300-000008000000}"/>
    <hyperlink ref="B62" location="Communicating!A6.10" display="Communicating!A6.10" xr:uid="{00000000-0004-0000-1300-000009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32B90"/>
  </sheetPr>
  <dimension ref="A1:AC21"/>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cols>
    <col min="1" max="1" width="6.5703125" customWidth="1"/>
    <col min="2" max="2" width="40.5703125" customWidth="1"/>
    <col min="3" max="3" width="36.5703125" customWidth="1" outlineLevel="1"/>
    <col min="4" max="4" width="80.285156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0" t="s">
        <v>845</v>
      </c>
      <c r="B1" s="1"/>
      <c r="C1" s="1"/>
      <c r="D1" s="1"/>
      <c r="E1" s="1"/>
      <c r="F1" s="1"/>
      <c r="G1" s="1"/>
      <c r="H1" s="1"/>
      <c r="I1" s="1"/>
      <c r="J1" s="1"/>
      <c r="Y1" t="s">
        <v>114</v>
      </c>
      <c r="Z1" t="s">
        <v>528</v>
      </c>
      <c r="AA1" t="s">
        <v>502</v>
      </c>
      <c r="AB1" t="s">
        <v>501</v>
      </c>
      <c r="AC1" t="s">
        <v>116</v>
      </c>
    </row>
    <row r="2" spans="1:29" ht="39.950000000000003" customHeight="1">
      <c r="A2" s="1"/>
      <c r="B2" s="4" t="s">
        <v>107</v>
      </c>
      <c r="C2" s="1"/>
      <c r="D2" s="1"/>
      <c r="E2" s="1"/>
      <c r="F2" s="1"/>
      <c r="G2" s="1"/>
      <c r="H2" s="1"/>
      <c r="I2" s="1"/>
      <c r="J2" s="1"/>
      <c r="Y2" t="s">
        <v>117</v>
      </c>
      <c r="Z2" t="s">
        <v>118</v>
      </c>
      <c r="AA2" t="s">
        <v>119</v>
      </c>
    </row>
    <row r="3" spans="1:29" ht="38.25">
      <c r="A3" s="300" t="s">
        <v>1</v>
      </c>
      <c r="B3" s="83" t="s">
        <v>2</v>
      </c>
      <c r="C3" s="83" t="s">
        <v>3</v>
      </c>
      <c r="D3" s="83" t="s">
        <v>4</v>
      </c>
      <c r="E3" s="83" t="s">
        <v>503</v>
      </c>
      <c r="F3" s="83" t="s">
        <v>5</v>
      </c>
      <c r="G3" s="83" t="s">
        <v>6</v>
      </c>
      <c r="H3" s="83" t="s">
        <v>7</v>
      </c>
      <c r="I3" s="84" t="s">
        <v>8</v>
      </c>
      <c r="J3" s="259" t="s">
        <v>481</v>
      </c>
    </row>
    <row r="4" spans="1:29">
      <c r="A4" s="149" t="s">
        <v>108</v>
      </c>
      <c r="B4" s="150"/>
      <c r="C4" s="151"/>
      <c r="D4" s="151"/>
      <c r="E4" s="151"/>
      <c r="F4" s="150"/>
      <c r="G4" s="151"/>
      <c r="H4" s="193"/>
      <c r="I4" s="152"/>
      <c r="J4" s="151"/>
    </row>
    <row r="5" spans="1:29">
      <c r="A5" s="121" t="s">
        <v>45</v>
      </c>
      <c r="B5" s="122"/>
      <c r="C5" s="123"/>
      <c r="D5" s="123"/>
      <c r="E5" s="123"/>
      <c r="F5" s="122"/>
      <c r="G5" s="123"/>
      <c r="H5" s="186"/>
      <c r="I5" s="124"/>
      <c r="J5" s="123"/>
    </row>
    <row r="6" spans="1:29" ht="127.5">
      <c r="A6" s="5">
        <v>7.01</v>
      </c>
      <c r="B6" s="2" t="s">
        <v>109</v>
      </c>
      <c r="C6" s="274" t="s">
        <v>810</v>
      </c>
      <c r="D6" s="8"/>
      <c r="E6" s="9" t="str">
        <f>IF(R8.01=$Y$1,100%,IF(R8.01=$Z$1,80%,IF(R8.01=$AA$1,50%,IF(R8.01=$AB$1,20%,""))))</f>
        <v/>
      </c>
      <c r="F6" s="2"/>
      <c r="G6" s="7"/>
      <c r="H6" s="194"/>
      <c r="I6" s="325"/>
      <c r="J6" s="274" t="s">
        <v>827</v>
      </c>
    </row>
    <row r="7" spans="1:29">
      <c r="A7" s="121" t="s">
        <v>46</v>
      </c>
      <c r="B7" s="122"/>
      <c r="C7" s="123"/>
      <c r="D7" s="123"/>
      <c r="E7" s="123"/>
      <c r="F7" s="122"/>
      <c r="G7" s="123"/>
      <c r="H7" s="186"/>
      <c r="I7" s="124"/>
      <c r="J7" s="123"/>
    </row>
    <row r="8" spans="1:29" ht="114.75">
      <c r="A8" s="5">
        <v>7.02</v>
      </c>
      <c r="B8" s="15" t="s">
        <v>801</v>
      </c>
      <c r="C8" s="274" t="s">
        <v>811</v>
      </c>
      <c r="D8" s="8"/>
      <c r="E8" s="9" t="str">
        <f>IF(R8.02=$Y$1,100%,IF(R8.02=$Z$1,80%,IF(R8.02=$AA$1,50%,IF(R8.02=$AB$1,20%,""))))</f>
        <v/>
      </c>
      <c r="F8" s="2"/>
      <c r="G8" s="7"/>
      <c r="H8" s="194"/>
      <c r="I8" s="325"/>
      <c r="J8" s="274" t="s">
        <v>826</v>
      </c>
    </row>
    <row r="9" spans="1:29">
      <c r="A9" s="149" t="s">
        <v>110</v>
      </c>
      <c r="B9" s="150"/>
      <c r="C9" s="151"/>
      <c r="D9" s="151"/>
      <c r="E9" s="151"/>
      <c r="F9" s="150"/>
      <c r="G9" s="151"/>
      <c r="H9" s="193"/>
      <c r="I9" s="152"/>
      <c r="J9" s="151"/>
    </row>
    <row r="10" spans="1:29">
      <c r="A10" s="121" t="s">
        <v>111</v>
      </c>
      <c r="B10" s="122"/>
      <c r="C10" s="123"/>
      <c r="D10" s="123"/>
      <c r="E10" s="123"/>
      <c r="F10" s="122"/>
      <c r="G10" s="123"/>
      <c r="H10" s="186"/>
      <c r="I10" s="124"/>
      <c r="J10" s="123"/>
    </row>
    <row r="11" spans="1:29" ht="140.25">
      <c r="A11" s="5">
        <v>7.03</v>
      </c>
      <c r="B11" s="365" t="s">
        <v>802</v>
      </c>
      <c r="C11" s="274" t="s">
        <v>812</v>
      </c>
      <c r="D11" s="8"/>
      <c r="E11" s="9" t="str">
        <f>IF(R8.03=$Y$1,100%,IF(R8.03=$Z$1,80%,IF(R8.03=$AA$1,50%,IF(R8.03=$AB$1,20%,""))))</f>
        <v/>
      </c>
      <c r="F11" s="2"/>
      <c r="G11" s="7"/>
      <c r="H11" s="194"/>
      <c r="I11" s="325"/>
      <c r="J11" s="274" t="s">
        <v>825</v>
      </c>
    </row>
    <row r="12" spans="1:29" ht="242.25">
      <c r="A12" s="5">
        <v>7.04</v>
      </c>
      <c r="B12" s="15" t="s">
        <v>803</v>
      </c>
      <c r="C12" s="274" t="s">
        <v>813</v>
      </c>
      <c r="D12" s="8"/>
      <c r="E12" s="9" t="str">
        <f>IF(R8.04=$Y$1,100%,IF(R8.04=$Z$1,80%,IF(R8.04=$AA$1,50%,IF(R8.04=$AB$1,20%,""))))</f>
        <v/>
      </c>
      <c r="F12" s="2"/>
      <c r="G12" s="7"/>
      <c r="H12" s="194"/>
      <c r="I12" s="325"/>
      <c r="J12" s="274" t="s">
        <v>824</v>
      </c>
    </row>
    <row r="13" spans="1:29">
      <c r="A13" s="121" t="s">
        <v>112</v>
      </c>
      <c r="B13" s="122"/>
      <c r="C13" s="123"/>
      <c r="D13" s="123"/>
      <c r="E13" s="123"/>
      <c r="F13" s="122"/>
      <c r="G13" s="123"/>
      <c r="H13" s="186"/>
      <c r="I13" s="124"/>
      <c r="J13" s="123"/>
    </row>
    <row r="14" spans="1:29" ht="76.5">
      <c r="A14" s="5">
        <v>7.05</v>
      </c>
      <c r="B14" s="15" t="s">
        <v>804</v>
      </c>
      <c r="C14" s="274" t="s">
        <v>814</v>
      </c>
      <c r="D14" s="8"/>
      <c r="E14" s="9" t="str">
        <f>IF(R8.05=$Y$1,100%,IF(R8.05=$Z$1,80%,IF(R8.05=$AA$1,50%,IF(R8.05=$AB$1,20%,""))))</f>
        <v/>
      </c>
      <c r="F14" s="2"/>
      <c r="G14" s="7"/>
      <c r="H14" s="194"/>
      <c r="I14" s="325"/>
      <c r="J14" s="274" t="s">
        <v>823</v>
      </c>
    </row>
    <row r="15" spans="1:29" ht="63.75">
      <c r="A15" s="5">
        <v>7.06</v>
      </c>
      <c r="B15" s="365" t="s">
        <v>805</v>
      </c>
      <c r="C15" s="274" t="s">
        <v>815</v>
      </c>
      <c r="D15" s="8"/>
      <c r="E15" s="9" t="str">
        <f>IF(R8.06=$Y$1,100%,IF(R8.06=$Z$1,80%,IF(R8.06=$AA$1,50%,IF(R8.06=$AB$1,20%,""))))</f>
        <v/>
      </c>
      <c r="F15" s="2"/>
      <c r="G15" s="7"/>
      <c r="H15" s="194"/>
      <c r="I15" s="325"/>
      <c r="J15" s="274" t="s">
        <v>822</v>
      </c>
    </row>
    <row r="16" spans="1:29">
      <c r="A16" s="149" t="s">
        <v>113</v>
      </c>
      <c r="B16" s="150"/>
      <c r="C16" s="151"/>
      <c r="D16" s="151"/>
      <c r="E16" s="151"/>
      <c r="F16" s="150"/>
      <c r="G16" s="151"/>
      <c r="H16" s="193"/>
      <c r="I16" s="152"/>
      <c r="J16" s="151"/>
    </row>
    <row r="17" spans="1:10">
      <c r="A17" s="121" t="s">
        <v>113</v>
      </c>
      <c r="B17" s="122"/>
      <c r="C17" s="123"/>
      <c r="D17" s="123"/>
      <c r="E17" s="123"/>
      <c r="F17" s="122"/>
      <c r="G17" s="123"/>
      <c r="H17" s="186"/>
      <c r="I17" s="124"/>
      <c r="J17" s="123"/>
    </row>
    <row r="18" spans="1:10" ht="63.75">
      <c r="A18" s="5">
        <v>7.07</v>
      </c>
      <c r="B18" s="15" t="s">
        <v>806</v>
      </c>
      <c r="C18" s="274" t="s">
        <v>816</v>
      </c>
      <c r="D18" s="8"/>
      <c r="E18" s="9" t="str">
        <f>IF(R8.07=$Y$1,100%,IF(R8.07=$Z$1,80%,IF(R8.07=$AA$1,50%,IF(R8.07=$AB$1,20%,""))))</f>
        <v/>
      </c>
      <c r="F18" s="2"/>
      <c r="G18" s="7"/>
      <c r="H18" s="194"/>
      <c r="I18" s="325"/>
      <c r="J18" s="274" t="s">
        <v>821</v>
      </c>
    </row>
    <row r="19" spans="1:10" ht="63.75">
      <c r="A19" s="5">
        <v>7.08</v>
      </c>
      <c r="B19" s="365" t="s">
        <v>807</v>
      </c>
      <c r="C19" s="274" t="s">
        <v>817</v>
      </c>
      <c r="D19" s="8"/>
      <c r="E19" s="9" t="str">
        <f>IF(R8.08=$Y$1,100%,IF(R8.08=$Z$1,80%,IF(R8.08=$AA$1,50%,IF(R8.08=$AB$1,20%,""))))</f>
        <v/>
      </c>
      <c r="F19" s="2"/>
      <c r="G19" s="7"/>
      <c r="H19" s="194"/>
      <c r="I19" s="325"/>
      <c r="J19" s="274" t="s">
        <v>820</v>
      </c>
    </row>
    <row r="20" spans="1:10" ht="63.75">
      <c r="A20" s="5">
        <v>7.09</v>
      </c>
      <c r="B20" s="365" t="s">
        <v>808</v>
      </c>
      <c r="C20" s="274" t="s">
        <v>818</v>
      </c>
      <c r="D20" s="8"/>
      <c r="E20" s="9" t="str">
        <f>IF(R8.09=$Y$1,100%,IF(R8.09=$Z$1,80%,IF(R8.09=$AA$1,50%,IF(R8.09=$AB$1,20%,""))))</f>
        <v/>
      </c>
      <c r="F20" s="2"/>
      <c r="G20" s="7"/>
      <c r="H20" s="194"/>
      <c r="I20" s="325"/>
      <c r="J20" s="274" t="s">
        <v>819</v>
      </c>
    </row>
    <row r="21" spans="1:10" ht="63.75">
      <c r="A21" s="6">
        <v>7.1</v>
      </c>
      <c r="B21" s="365" t="s">
        <v>809</v>
      </c>
      <c r="C21" s="274" t="s">
        <v>106</v>
      </c>
      <c r="D21" s="8"/>
      <c r="E21" s="9" t="str">
        <f>IF(R8.10=$Y$1,100%,IF(R8.10=$Z$1,80%,IF(R8.10=$AA$1,50%,IF(R8.10=$AB$1,20%,""))))</f>
        <v/>
      </c>
      <c r="F21" s="2"/>
      <c r="G21" s="7"/>
      <c r="H21" s="194"/>
      <c r="I21" s="325"/>
      <c r="J21" s="274" t="s">
        <v>500</v>
      </c>
    </row>
  </sheetData>
  <autoFilter ref="A3:J21" xr:uid="{00000000-0009-0000-0000-000017000000}"/>
  <conditionalFormatting sqref="D4 D6">
    <cfRule type="cellIs" dxfId="42" priority="17" operator="equal">
      <formula>"Not met"</formula>
    </cfRule>
  </conditionalFormatting>
  <conditionalFormatting sqref="D8:D9">
    <cfRule type="cellIs" dxfId="41" priority="2" operator="equal">
      <formula>"Not met"</formula>
    </cfRule>
  </conditionalFormatting>
  <conditionalFormatting sqref="D11:D12">
    <cfRule type="cellIs" dxfId="40" priority="12" operator="equal">
      <formula>"Not met"</formula>
    </cfRule>
  </conditionalFormatting>
  <conditionalFormatting sqref="D14:D16">
    <cfRule type="cellIs" dxfId="39" priority="1" operator="equal">
      <formula>"Not met"</formula>
    </cfRule>
  </conditionalFormatting>
  <conditionalFormatting sqref="D18:D21">
    <cfRule type="cellIs" dxfId="38" priority="6" operator="equal">
      <formula>"Not met"</formula>
    </cfRule>
  </conditionalFormatting>
  <dataValidations count="5">
    <dataValidation allowBlank="1" showInputMessage="1" showErrorMessage="1" sqref="D7 D10 I10" xr:uid="{00000000-0002-0000-1700-000000000000}"/>
    <dataValidation type="list" allowBlank="1" showInputMessage="1" showErrorMessage="1" sqref="I6 I11:I21 I8:I9" xr:uid="{00000000-0002-0000-1700-000001000000}">
      <formula1>$Y$2:$AA$2</formula1>
    </dataValidation>
    <dataValidation type="list" allowBlank="1" showInputMessage="1" showErrorMessage="1" sqref="D6 D11:D21 D8:D9" xr:uid="{00000000-0002-0000-1700-000002000000}">
      <formula1>$Y$1:$AB$1</formula1>
    </dataValidation>
    <dataValidation allowBlank="1" showInputMessage="1" showErrorMessage="1" prompt="Value must be between 0% to 100%." sqref="E6 E14 E11 E15 E21 E18:E20 E12 E8" xr:uid="{00000000-0002-0000-1700-000003000000}"/>
    <dataValidation type="date" allowBlank="1" showInputMessage="1" showErrorMessage="1" prompt="Enter a date value (for example, 19/10/2020)" sqref="H6:H21" xr:uid="{00000000-0002-0000-1700-000004000000}">
      <formula1>StartDate</formula1>
      <formula2>EndDate</formula2>
    </dataValidation>
  </dataValidations>
  <hyperlinks>
    <hyperlink ref="C6" location="'RR-EL'!E8.01" display="Click here to navigate to the list of evidence for Action 8.1" xr:uid="{00000000-0004-0000-1700-000000000000}"/>
    <hyperlink ref="C8" location="'RR-EL'!E8.02" display="Click here to navigate to the list of evidence for Action 8.2" xr:uid="{00000000-0004-0000-1700-000001000000}"/>
    <hyperlink ref="C11" location="'RR-EL'!E8.03" display="Click here to navigate to the list of evidence for Action 8.3" xr:uid="{00000000-0004-0000-1700-000002000000}"/>
    <hyperlink ref="C12" location="'RR-EL'!E8.04" display="Click here to navigate to the list of evidence for Action 8.4" xr:uid="{00000000-0004-0000-1700-000003000000}"/>
    <hyperlink ref="C14" location="'RR-EL'!E8.05" display="Click here to navigate to the list of evidence for Action 8.5" xr:uid="{00000000-0004-0000-1700-000004000000}"/>
    <hyperlink ref="C15" location="'RR-EL'!E8.06" display="Click here to navigate to the list of evidence for Action 8.6" xr:uid="{00000000-0004-0000-1700-000005000000}"/>
    <hyperlink ref="C18" location="'RR-EL'!E8.07" display="Click here to navigate to the list of evidence for Action 8.7" xr:uid="{00000000-0004-0000-1700-000006000000}"/>
    <hyperlink ref="C19" location="'RR-EL'!E8.08" display="Click here to navigate to the list of evidence for Action 8.8" xr:uid="{00000000-0004-0000-1700-000007000000}"/>
    <hyperlink ref="C20" location="'RR-EL'!E8.09" display="Click here to navigate to the list of evidence for Action 8.9" xr:uid="{00000000-0004-0000-1700-000008000000}"/>
    <hyperlink ref="C21" location="'RR-EL'!E8.10" display="Click here to navigate to the list of evidence for Action 8.10" xr:uid="{00000000-0004-0000-1700-000009000000}"/>
    <hyperlink ref="J6" location="'RR-TL'!T8.01" display="Click here to navigate to the task list for Action 8.1" xr:uid="{00000000-0004-0000-1700-00000D000000}"/>
    <hyperlink ref="J8" location="'RR-TL'!T8.02" display="Click here to navigate to the task list for Action 8.2" xr:uid="{00000000-0004-0000-1700-00000E000000}"/>
    <hyperlink ref="J11" location="'RR-TL'!T8.03" display="Click here to navigate to the task list for Action 8.3" xr:uid="{00000000-0004-0000-1700-00000F000000}"/>
    <hyperlink ref="J12" location="'RR-TL'!T8.04" display="Click here to navigate to the task list for Action 8.4" xr:uid="{00000000-0004-0000-1700-000010000000}"/>
    <hyperlink ref="J14" location="'RR-TL'!T8.05" display="Click here to navigate to the task list for Action 8.5" xr:uid="{00000000-0004-0000-1700-000011000000}"/>
    <hyperlink ref="J15" location="'RR-TL'!T8.06" display="Click here to navigate to the task list for Action 8.6" xr:uid="{00000000-0004-0000-1700-000012000000}"/>
    <hyperlink ref="J18" location="'RR-TL'!T8.07" display="Click here to navigate to the task list for Action 8.7" xr:uid="{00000000-0004-0000-1700-000013000000}"/>
    <hyperlink ref="J19" location="'RR-TL'!T8.08" display="Click here to navigate to the task list for Action 8.8" xr:uid="{00000000-0004-0000-1700-000014000000}"/>
    <hyperlink ref="J20" location="'RR-TL'!T8.09" display="Click here to navigate to the task list for Action 8.9" xr:uid="{00000000-0004-0000-1700-000015000000}"/>
    <hyperlink ref="J21" location="'RR-TL'!T8.10" display="Click here to navigate to the task list for Action 8.10" xr:uid="{00000000-0004-0000-1700-000016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FBEDD"/>
  </sheetPr>
  <dimension ref="A1:E63"/>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846</v>
      </c>
    </row>
    <row r="3" spans="2:4" ht="51" customHeight="1">
      <c r="B3" s="375" t="s">
        <v>107</v>
      </c>
      <c r="C3" s="375"/>
      <c r="D3" s="12"/>
    </row>
    <row r="4" spans="2:4" ht="12.75" customHeight="1">
      <c r="B4" s="15"/>
      <c r="C4" s="15"/>
      <c r="D4" s="15"/>
    </row>
    <row r="5" spans="2:4" s="294" customFormat="1" ht="25.5" customHeight="1">
      <c r="B5" s="289" t="s">
        <v>1</v>
      </c>
      <c r="C5" s="282" t="s">
        <v>457</v>
      </c>
      <c r="D5" s="283" t="s">
        <v>458</v>
      </c>
    </row>
    <row r="6" spans="2:4">
      <c r="B6" s="172" t="s">
        <v>108</v>
      </c>
      <c r="C6" s="117"/>
      <c r="D6" s="118"/>
    </row>
    <row r="7" spans="2:4">
      <c r="B7" s="154" t="s">
        <v>45</v>
      </c>
      <c r="C7" s="173"/>
      <c r="D7" s="174"/>
    </row>
    <row r="8" spans="2:4">
      <c r="B8" s="267">
        <v>7.01</v>
      </c>
      <c r="C8" s="119" t="s">
        <v>451</v>
      </c>
      <c r="D8" s="120"/>
    </row>
    <row r="9" spans="2:4">
      <c r="B9" s="319"/>
      <c r="C9" s="119" t="s">
        <v>452</v>
      </c>
      <c r="D9" s="120"/>
    </row>
    <row r="10" spans="2:4">
      <c r="B10" s="319"/>
      <c r="C10" s="119" t="s">
        <v>453</v>
      </c>
      <c r="D10" s="120"/>
    </row>
    <row r="11" spans="2:4">
      <c r="B11" s="319"/>
      <c r="C11" s="119" t="s">
        <v>454</v>
      </c>
      <c r="D11" s="120"/>
    </row>
    <row r="12" spans="2:4">
      <c r="B12" s="319"/>
      <c r="C12" s="119" t="s">
        <v>455</v>
      </c>
      <c r="D12" s="120"/>
    </row>
    <row r="13" spans="2:4">
      <c r="B13" s="154" t="s">
        <v>46</v>
      </c>
      <c r="C13" s="173"/>
      <c r="D13" s="174"/>
    </row>
    <row r="14" spans="2:4">
      <c r="B14" s="267">
        <v>7.02</v>
      </c>
      <c r="C14" s="119" t="s">
        <v>451</v>
      </c>
      <c r="D14" s="120"/>
    </row>
    <row r="15" spans="2:4">
      <c r="B15" s="319"/>
      <c r="C15" s="119" t="s">
        <v>452</v>
      </c>
      <c r="D15" s="120"/>
    </row>
    <row r="16" spans="2:4">
      <c r="B16" s="319"/>
      <c r="C16" s="119" t="s">
        <v>453</v>
      </c>
      <c r="D16" s="120"/>
    </row>
    <row r="17" spans="2:4">
      <c r="B17" s="319"/>
      <c r="C17" s="119" t="s">
        <v>454</v>
      </c>
      <c r="D17" s="120"/>
    </row>
    <row r="18" spans="2:4">
      <c r="B18" s="319"/>
      <c r="C18" s="119" t="s">
        <v>455</v>
      </c>
      <c r="D18" s="120"/>
    </row>
    <row r="19" spans="2:4">
      <c r="B19" s="172" t="s">
        <v>110</v>
      </c>
      <c r="C19" s="117"/>
      <c r="D19" s="118"/>
    </row>
    <row r="20" spans="2:4">
      <c r="B20" s="154" t="s">
        <v>57</v>
      </c>
      <c r="C20" s="173"/>
      <c r="D20" s="174"/>
    </row>
    <row r="21" spans="2:4">
      <c r="B21" s="267">
        <v>7.03</v>
      </c>
      <c r="C21" s="119" t="s">
        <v>451</v>
      </c>
      <c r="D21" s="120"/>
    </row>
    <row r="22" spans="2:4">
      <c r="B22" s="319"/>
      <c r="C22" s="119" t="s">
        <v>452</v>
      </c>
      <c r="D22" s="120"/>
    </row>
    <row r="23" spans="2:4">
      <c r="B23" s="319"/>
      <c r="C23" s="119" t="s">
        <v>453</v>
      </c>
      <c r="D23" s="120"/>
    </row>
    <row r="24" spans="2:4">
      <c r="B24" s="319"/>
      <c r="C24" s="119" t="s">
        <v>454</v>
      </c>
      <c r="D24" s="120"/>
    </row>
    <row r="25" spans="2:4">
      <c r="B25" s="319"/>
      <c r="C25" s="119" t="s">
        <v>455</v>
      </c>
      <c r="D25" s="120"/>
    </row>
    <row r="26" spans="2:4">
      <c r="B26" s="267">
        <v>7.04</v>
      </c>
      <c r="C26" s="119" t="s">
        <v>451</v>
      </c>
      <c r="D26" s="120"/>
    </row>
    <row r="27" spans="2:4">
      <c r="B27" s="319"/>
      <c r="C27" s="119" t="s">
        <v>452</v>
      </c>
      <c r="D27" s="120"/>
    </row>
    <row r="28" spans="2:4">
      <c r="B28" s="319"/>
      <c r="C28" s="119" t="s">
        <v>453</v>
      </c>
      <c r="D28" s="120"/>
    </row>
    <row r="29" spans="2:4">
      <c r="B29" s="319"/>
      <c r="C29" s="119" t="s">
        <v>454</v>
      </c>
      <c r="D29" s="120"/>
    </row>
    <row r="30" spans="2:4">
      <c r="B30" s="319"/>
      <c r="C30" s="119" t="s">
        <v>455</v>
      </c>
      <c r="D30" s="120"/>
    </row>
    <row r="31" spans="2:4">
      <c r="B31" s="154" t="s">
        <v>112</v>
      </c>
      <c r="C31" s="173"/>
      <c r="D31" s="174"/>
    </row>
    <row r="32" spans="2:4">
      <c r="B32" s="267">
        <v>7.05</v>
      </c>
      <c r="C32" s="119" t="s">
        <v>451</v>
      </c>
      <c r="D32" s="120"/>
    </row>
    <row r="33" spans="2:4">
      <c r="B33" s="319"/>
      <c r="C33" s="119" t="s">
        <v>452</v>
      </c>
      <c r="D33" s="120"/>
    </row>
    <row r="34" spans="2:4">
      <c r="B34" s="319"/>
      <c r="C34" s="119" t="s">
        <v>453</v>
      </c>
      <c r="D34" s="120"/>
    </row>
    <row r="35" spans="2:4">
      <c r="B35" s="319"/>
      <c r="C35" s="119" t="s">
        <v>454</v>
      </c>
      <c r="D35" s="120"/>
    </row>
    <row r="36" spans="2:4">
      <c r="B36" s="319"/>
      <c r="C36" s="119" t="s">
        <v>455</v>
      </c>
      <c r="D36" s="120"/>
    </row>
    <row r="37" spans="2:4">
      <c r="B37" s="267">
        <v>7.06</v>
      </c>
      <c r="C37" s="119" t="s">
        <v>451</v>
      </c>
      <c r="D37" s="120"/>
    </row>
    <row r="38" spans="2:4">
      <c r="B38" s="319"/>
      <c r="C38" s="119" t="s">
        <v>452</v>
      </c>
      <c r="D38" s="120"/>
    </row>
    <row r="39" spans="2:4">
      <c r="B39" s="319"/>
      <c r="C39" s="119" t="s">
        <v>453</v>
      </c>
      <c r="D39" s="120"/>
    </row>
    <row r="40" spans="2:4">
      <c r="B40" s="319"/>
      <c r="C40" s="119" t="s">
        <v>454</v>
      </c>
      <c r="D40" s="120"/>
    </row>
    <row r="41" spans="2:4">
      <c r="B41" s="319"/>
      <c r="C41" s="119" t="s">
        <v>455</v>
      </c>
      <c r="D41" s="120"/>
    </row>
    <row r="42" spans="2:4">
      <c r="B42" s="172" t="s">
        <v>113</v>
      </c>
      <c r="C42" s="117"/>
      <c r="D42" s="118"/>
    </row>
    <row r="43" spans="2:4">
      <c r="B43" s="154" t="s">
        <v>113</v>
      </c>
      <c r="C43" s="173"/>
      <c r="D43" s="174"/>
    </row>
    <row r="44" spans="2:4">
      <c r="B44" s="267">
        <v>7.07</v>
      </c>
      <c r="C44" s="119" t="s">
        <v>451</v>
      </c>
      <c r="D44" s="120"/>
    </row>
    <row r="45" spans="2:4">
      <c r="B45" s="319"/>
      <c r="C45" s="119" t="s">
        <v>452</v>
      </c>
      <c r="D45" s="120"/>
    </row>
    <row r="46" spans="2:4">
      <c r="B46" s="319"/>
      <c r="C46" s="119" t="s">
        <v>453</v>
      </c>
      <c r="D46" s="120"/>
    </row>
    <row r="47" spans="2:4">
      <c r="B47" s="319"/>
      <c r="C47" s="119" t="s">
        <v>454</v>
      </c>
      <c r="D47" s="120"/>
    </row>
    <row r="48" spans="2:4">
      <c r="B48" s="319"/>
      <c r="C48" s="119" t="s">
        <v>455</v>
      </c>
      <c r="D48" s="120"/>
    </row>
    <row r="49" spans="2:4">
      <c r="B49" s="267">
        <v>7.08</v>
      </c>
      <c r="C49" s="119" t="s">
        <v>451</v>
      </c>
      <c r="D49" s="120"/>
    </row>
    <row r="50" spans="2:4">
      <c r="B50" s="319"/>
      <c r="C50" s="119" t="s">
        <v>452</v>
      </c>
      <c r="D50" s="120"/>
    </row>
    <row r="51" spans="2:4">
      <c r="B51" s="319"/>
      <c r="C51" s="119" t="s">
        <v>453</v>
      </c>
      <c r="D51" s="120"/>
    </row>
    <row r="52" spans="2:4">
      <c r="B52" s="319"/>
      <c r="C52" s="119" t="s">
        <v>454</v>
      </c>
      <c r="D52" s="120"/>
    </row>
    <row r="53" spans="2:4">
      <c r="B53" s="319"/>
      <c r="C53" s="119" t="s">
        <v>455</v>
      </c>
      <c r="D53" s="120"/>
    </row>
    <row r="54" spans="2:4">
      <c r="B54" s="267">
        <v>7.09</v>
      </c>
      <c r="C54" s="119" t="s">
        <v>451</v>
      </c>
      <c r="D54" s="120"/>
    </row>
    <row r="55" spans="2:4">
      <c r="B55" s="319"/>
      <c r="C55" s="119" t="s">
        <v>452</v>
      </c>
      <c r="D55" s="120"/>
    </row>
    <row r="56" spans="2:4">
      <c r="B56" s="319"/>
      <c r="C56" s="119" t="s">
        <v>453</v>
      </c>
      <c r="D56" s="120"/>
    </row>
    <row r="57" spans="2:4">
      <c r="B57" s="319"/>
      <c r="C57" s="119" t="s">
        <v>454</v>
      </c>
      <c r="D57" s="120"/>
    </row>
    <row r="58" spans="2:4">
      <c r="B58" s="319"/>
      <c r="C58" s="119" t="s">
        <v>455</v>
      </c>
      <c r="D58" s="120"/>
    </row>
    <row r="59" spans="2:4">
      <c r="B59" s="268">
        <v>7.1</v>
      </c>
      <c r="C59" s="119" t="s">
        <v>451</v>
      </c>
      <c r="D59" s="120"/>
    </row>
    <row r="60" spans="2:4">
      <c r="B60" s="319"/>
      <c r="C60" s="119" t="s">
        <v>452</v>
      </c>
      <c r="D60" s="120"/>
    </row>
    <row r="61" spans="2:4">
      <c r="B61" s="319"/>
      <c r="C61" s="119" t="s">
        <v>453</v>
      </c>
      <c r="D61" s="120"/>
    </row>
    <row r="62" spans="2:4">
      <c r="B62" s="319"/>
      <c r="C62" s="119" t="s">
        <v>454</v>
      </c>
      <c r="D62" s="120"/>
    </row>
    <row r="63" spans="2:4">
      <c r="B63" s="319"/>
      <c r="C63" s="119" t="s">
        <v>455</v>
      </c>
      <c r="D63" s="120"/>
    </row>
  </sheetData>
  <autoFilter ref="B5:D63" xr:uid="{00000000-0009-0000-0000-000018000000}"/>
  <mergeCells count="1">
    <mergeCell ref="B3:C3"/>
  </mergeCells>
  <hyperlinks>
    <hyperlink ref="B8" location="RR!A8.01" display="RR!A8.01" xr:uid="{00000000-0004-0000-1800-000000000000}"/>
    <hyperlink ref="B14" location="RR!A8.02" display="RR!A8.02" xr:uid="{00000000-0004-0000-1800-000001000000}"/>
    <hyperlink ref="B21" location="RR!A8.03" display="RR!A8.03" xr:uid="{00000000-0004-0000-1800-000002000000}"/>
    <hyperlink ref="B26" location="RR!A8.04" display="RR!A8.04" xr:uid="{00000000-0004-0000-1800-000003000000}"/>
    <hyperlink ref="B32" location="RR!A8.05" display="RR!A8.05" xr:uid="{00000000-0004-0000-1800-000004000000}"/>
    <hyperlink ref="B37" location="RR!A8.06" display="RR!A8.06" xr:uid="{00000000-0004-0000-1800-000005000000}"/>
    <hyperlink ref="B44" location="RR!A8.07" display="RR!A8.07" xr:uid="{00000000-0004-0000-1800-000006000000}"/>
    <hyperlink ref="B49" location="RR!A8.08" display="RR!A8.08" xr:uid="{00000000-0004-0000-1800-000007000000}"/>
    <hyperlink ref="B54" location="RR!A8.09" display="RR!A8.09" xr:uid="{00000000-0004-0000-1800-000008000000}"/>
    <hyperlink ref="B59" location="RR!A8.10" display="RR!A8.10" xr:uid="{00000000-0004-0000-1800-000009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FBEDD"/>
    <pageSetUpPr fitToPage="1"/>
  </sheetPr>
  <dimension ref="A1:AC63"/>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847</v>
      </c>
      <c r="AA1" t="s">
        <v>117</v>
      </c>
      <c r="AB1" t="s">
        <v>118</v>
      </c>
      <c r="AC1" t="s">
        <v>119</v>
      </c>
    </row>
    <row r="3" spans="2:29" ht="51" customHeight="1">
      <c r="B3" s="375" t="s">
        <v>107</v>
      </c>
      <c r="C3" s="375"/>
      <c r="D3" s="12"/>
    </row>
    <row r="4" spans="2:29" ht="12.75" customHeight="1">
      <c r="B4" s="15"/>
      <c r="C4" s="15"/>
      <c r="D4" s="15"/>
    </row>
    <row r="5" spans="2:29" ht="25.5" customHeight="1">
      <c r="B5" s="281" t="s">
        <v>1</v>
      </c>
      <c r="C5" s="282" t="s">
        <v>5</v>
      </c>
      <c r="D5" s="284" t="s">
        <v>6</v>
      </c>
      <c r="E5" s="284" t="s">
        <v>504</v>
      </c>
      <c r="F5" s="285" t="s">
        <v>8</v>
      </c>
    </row>
    <row r="6" spans="2:29">
      <c r="B6" s="172" t="s">
        <v>108</v>
      </c>
      <c r="C6" s="117"/>
      <c r="D6" s="151"/>
      <c r="E6" s="193"/>
      <c r="F6" s="209"/>
    </row>
    <row r="7" spans="2:29">
      <c r="B7" s="154" t="s">
        <v>45</v>
      </c>
      <c r="C7" s="173"/>
      <c r="D7" s="212"/>
      <c r="E7" s="211"/>
      <c r="F7" s="210"/>
    </row>
    <row r="8" spans="2:29">
      <c r="B8" s="267">
        <v>7.01</v>
      </c>
      <c r="C8" s="119" t="s">
        <v>459</v>
      </c>
      <c r="D8" s="213"/>
      <c r="E8" s="218"/>
      <c r="F8" s="317"/>
    </row>
    <row r="9" spans="2:29">
      <c r="B9" s="319"/>
      <c r="C9" s="119" t="s">
        <v>460</v>
      </c>
      <c r="D9" s="213"/>
      <c r="E9" s="218"/>
      <c r="F9" s="317"/>
    </row>
    <row r="10" spans="2:29">
      <c r="B10" s="319"/>
      <c r="C10" s="119" t="s">
        <v>461</v>
      </c>
      <c r="D10" s="213"/>
      <c r="E10" s="218"/>
      <c r="F10" s="317"/>
    </row>
    <row r="11" spans="2:29">
      <c r="B11" s="319"/>
      <c r="C11" s="119" t="s">
        <v>462</v>
      </c>
      <c r="D11" s="213"/>
      <c r="E11" s="218"/>
      <c r="F11" s="317"/>
    </row>
    <row r="12" spans="2:29">
      <c r="B12" s="319"/>
      <c r="C12" s="119" t="s">
        <v>463</v>
      </c>
      <c r="D12" s="213"/>
      <c r="E12" s="218"/>
      <c r="F12" s="317"/>
    </row>
    <row r="13" spans="2:29">
      <c r="B13" s="154" t="s">
        <v>46</v>
      </c>
      <c r="C13" s="173"/>
      <c r="D13" s="212"/>
      <c r="E13" s="211"/>
      <c r="F13" s="210"/>
    </row>
    <row r="14" spans="2:29">
      <c r="B14" s="267">
        <v>7.02</v>
      </c>
      <c r="C14" s="119" t="s">
        <v>459</v>
      </c>
      <c r="D14" s="213"/>
      <c r="E14" s="218"/>
      <c r="F14" s="317"/>
    </row>
    <row r="15" spans="2:29">
      <c r="B15" s="319"/>
      <c r="C15" s="119" t="s">
        <v>460</v>
      </c>
      <c r="D15" s="213"/>
      <c r="E15" s="218"/>
      <c r="F15" s="317"/>
    </row>
    <row r="16" spans="2:29">
      <c r="B16" s="319"/>
      <c r="C16" s="119" t="s">
        <v>461</v>
      </c>
      <c r="D16" s="213"/>
      <c r="E16" s="218"/>
      <c r="F16" s="317"/>
    </row>
    <row r="17" spans="2:6">
      <c r="B17" s="319"/>
      <c r="C17" s="119" t="s">
        <v>462</v>
      </c>
      <c r="D17" s="213"/>
      <c r="E17" s="218"/>
      <c r="F17" s="317"/>
    </row>
    <row r="18" spans="2:6">
      <c r="B18" s="319"/>
      <c r="C18" s="119" t="s">
        <v>463</v>
      </c>
      <c r="D18" s="213"/>
      <c r="E18" s="218"/>
      <c r="F18" s="317"/>
    </row>
    <row r="19" spans="2:6">
      <c r="B19" s="172" t="s">
        <v>110</v>
      </c>
      <c r="C19" s="117"/>
      <c r="D19" s="151"/>
      <c r="E19" s="193"/>
      <c r="F19" s="209"/>
    </row>
    <row r="20" spans="2:6">
      <c r="B20" s="154" t="s">
        <v>111</v>
      </c>
      <c r="C20" s="173"/>
      <c r="D20" s="212"/>
      <c r="E20" s="211"/>
      <c r="F20" s="210"/>
    </row>
    <row r="21" spans="2:6">
      <c r="B21" s="267">
        <v>7.03</v>
      </c>
      <c r="C21" s="119" t="s">
        <v>459</v>
      </c>
      <c r="D21" s="213"/>
      <c r="E21" s="218"/>
      <c r="F21" s="317"/>
    </row>
    <row r="22" spans="2:6">
      <c r="B22" s="319"/>
      <c r="C22" s="119" t="s">
        <v>460</v>
      </c>
      <c r="D22" s="213"/>
      <c r="E22" s="218"/>
      <c r="F22" s="317"/>
    </row>
    <row r="23" spans="2:6">
      <c r="B23" s="319"/>
      <c r="C23" s="119" t="s">
        <v>461</v>
      </c>
      <c r="D23" s="213"/>
      <c r="E23" s="218"/>
      <c r="F23" s="317"/>
    </row>
    <row r="24" spans="2:6">
      <c r="B24" s="319"/>
      <c r="C24" s="119" t="s">
        <v>462</v>
      </c>
      <c r="D24" s="213"/>
      <c r="E24" s="218"/>
      <c r="F24" s="317"/>
    </row>
    <row r="25" spans="2:6">
      <c r="B25" s="319"/>
      <c r="C25" s="119" t="s">
        <v>463</v>
      </c>
      <c r="D25" s="213"/>
      <c r="E25" s="218"/>
      <c r="F25" s="317"/>
    </row>
    <row r="26" spans="2:6">
      <c r="B26" s="267">
        <v>7.04</v>
      </c>
      <c r="C26" s="119" t="s">
        <v>459</v>
      </c>
      <c r="D26" s="213"/>
      <c r="E26" s="218"/>
      <c r="F26" s="317"/>
    </row>
    <row r="27" spans="2:6">
      <c r="B27" s="319"/>
      <c r="C27" s="119" t="s">
        <v>460</v>
      </c>
      <c r="D27" s="213"/>
      <c r="E27" s="218"/>
      <c r="F27" s="317"/>
    </row>
    <row r="28" spans="2:6">
      <c r="B28" s="319"/>
      <c r="C28" s="119" t="s">
        <v>461</v>
      </c>
      <c r="D28" s="213"/>
      <c r="E28" s="218"/>
      <c r="F28" s="317"/>
    </row>
    <row r="29" spans="2:6">
      <c r="B29" s="319"/>
      <c r="C29" s="119" t="s">
        <v>462</v>
      </c>
      <c r="D29" s="213"/>
      <c r="E29" s="218"/>
      <c r="F29" s="317"/>
    </row>
    <row r="30" spans="2:6">
      <c r="B30" s="319"/>
      <c r="C30" s="119" t="s">
        <v>463</v>
      </c>
      <c r="D30" s="213"/>
      <c r="E30" s="218"/>
      <c r="F30" s="317"/>
    </row>
    <row r="31" spans="2:6">
      <c r="B31" s="154" t="s">
        <v>112</v>
      </c>
      <c r="C31" s="173"/>
      <c r="D31" s="212"/>
      <c r="E31" s="211"/>
      <c r="F31" s="210"/>
    </row>
    <row r="32" spans="2:6">
      <c r="B32" s="267">
        <v>7.05</v>
      </c>
      <c r="C32" s="119" t="s">
        <v>459</v>
      </c>
      <c r="D32" s="213"/>
      <c r="E32" s="218"/>
      <c r="F32" s="317"/>
    </row>
    <row r="33" spans="2:6">
      <c r="B33" s="319"/>
      <c r="C33" s="119" t="s">
        <v>460</v>
      </c>
      <c r="D33" s="213"/>
      <c r="E33" s="218"/>
      <c r="F33" s="317"/>
    </row>
    <row r="34" spans="2:6">
      <c r="B34" s="319"/>
      <c r="C34" s="119" t="s">
        <v>461</v>
      </c>
      <c r="D34" s="213"/>
      <c r="E34" s="218"/>
      <c r="F34" s="317"/>
    </row>
    <row r="35" spans="2:6">
      <c r="B35" s="319"/>
      <c r="C35" s="119" t="s">
        <v>462</v>
      </c>
      <c r="D35" s="213"/>
      <c r="E35" s="218"/>
      <c r="F35" s="317"/>
    </row>
    <row r="36" spans="2:6">
      <c r="B36" s="319"/>
      <c r="C36" s="119" t="s">
        <v>463</v>
      </c>
      <c r="D36" s="213"/>
      <c r="E36" s="218"/>
      <c r="F36" s="317"/>
    </row>
    <row r="37" spans="2:6">
      <c r="B37" s="267">
        <v>7.06</v>
      </c>
      <c r="C37" s="119" t="s">
        <v>459</v>
      </c>
      <c r="D37" s="213"/>
      <c r="E37" s="218"/>
      <c r="F37" s="317"/>
    </row>
    <row r="38" spans="2:6">
      <c r="B38" s="319"/>
      <c r="C38" s="119" t="s">
        <v>460</v>
      </c>
      <c r="D38" s="213"/>
      <c r="E38" s="218"/>
      <c r="F38" s="317"/>
    </row>
    <row r="39" spans="2:6">
      <c r="B39" s="319"/>
      <c r="C39" s="119" t="s">
        <v>461</v>
      </c>
      <c r="D39" s="213"/>
      <c r="E39" s="218"/>
      <c r="F39" s="317"/>
    </row>
    <row r="40" spans="2:6">
      <c r="B40" s="319"/>
      <c r="C40" s="119" t="s">
        <v>462</v>
      </c>
      <c r="D40" s="213"/>
      <c r="E40" s="218"/>
      <c r="F40" s="317"/>
    </row>
    <row r="41" spans="2:6">
      <c r="B41" s="319"/>
      <c r="C41" s="119" t="s">
        <v>463</v>
      </c>
      <c r="D41" s="213"/>
      <c r="E41" s="218"/>
      <c r="F41" s="317"/>
    </row>
    <row r="42" spans="2:6">
      <c r="B42" s="172" t="s">
        <v>113</v>
      </c>
      <c r="C42" s="117"/>
      <c r="D42" s="151"/>
      <c r="E42" s="193"/>
      <c r="F42" s="209"/>
    </row>
    <row r="43" spans="2:6">
      <c r="B43" s="154" t="s">
        <v>113</v>
      </c>
      <c r="C43" s="173"/>
      <c r="D43" s="212"/>
      <c r="E43" s="211"/>
      <c r="F43" s="210"/>
    </row>
    <row r="44" spans="2:6">
      <c r="B44" s="267">
        <v>7.07</v>
      </c>
      <c r="C44" s="119" t="s">
        <v>459</v>
      </c>
      <c r="D44" s="213"/>
      <c r="E44" s="218"/>
      <c r="F44" s="317"/>
    </row>
    <row r="45" spans="2:6">
      <c r="B45" s="319"/>
      <c r="C45" s="119" t="s">
        <v>460</v>
      </c>
      <c r="D45" s="213"/>
      <c r="E45" s="218"/>
      <c r="F45" s="317"/>
    </row>
    <row r="46" spans="2:6">
      <c r="B46" s="319"/>
      <c r="C46" s="119" t="s">
        <v>461</v>
      </c>
      <c r="D46" s="213"/>
      <c r="E46" s="218"/>
      <c r="F46" s="317"/>
    </row>
    <row r="47" spans="2:6">
      <c r="B47" s="319"/>
      <c r="C47" s="119" t="s">
        <v>462</v>
      </c>
      <c r="D47" s="213"/>
      <c r="E47" s="218"/>
      <c r="F47" s="317"/>
    </row>
    <row r="48" spans="2:6">
      <c r="B48" s="319"/>
      <c r="C48" s="119" t="s">
        <v>463</v>
      </c>
      <c r="D48" s="213"/>
      <c r="E48" s="218"/>
      <c r="F48" s="317"/>
    </row>
    <row r="49" spans="2:6">
      <c r="B49" s="267">
        <v>7.08</v>
      </c>
      <c r="C49" s="119" t="s">
        <v>459</v>
      </c>
      <c r="D49" s="213"/>
      <c r="E49" s="218"/>
      <c r="F49" s="317"/>
    </row>
    <row r="50" spans="2:6">
      <c r="B50" s="319"/>
      <c r="C50" s="119" t="s">
        <v>460</v>
      </c>
      <c r="D50" s="213"/>
      <c r="E50" s="218"/>
      <c r="F50" s="317"/>
    </row>
    <row r="51" spans="2:6">
      <c r="B51" s="319"/>
      <c r="C51" s="119" t="s">
        <v>461</v>
      </c>
      <c r="D51" s="213"/>
      <c r="E51" s="218"/>
      <c r="F51" s="317"/>
    </row>
    <row r="52" spans="2:6">
      <c r="B52" s="319"/>
      <c r="C52" s="119" t="s">
        <v>462</v>
      </c>
      <c r="D52" s="213"/>
      <c r="E52" s="218"/>
      <c r="F52" s="317"/>
    </row>
    <row r="53" spans="2:6">
      <c r="B53" s="319"/>
      <c r="C53" s="119" t="s">
        <v>463</v>
      </c>
      <c r="D53" s="213"/>
      <c r="E53" s="218"/>
      <c r="F53" s="317"/>
    </row>
    <row r="54" spans="2:6">
      <c r="B54" s="267">
        <v>7.09</v>
      </c>
      <c r="C54" s="119" t="s">
        <v>459</v>
      </c>
      <c r="D54" s="213"/>
      <c r="E54" s="218"/>
      <c r="F54" s="317"/>
    </row>
    <row r="55" spans="2:6">
      <c r="B55" s="319"/>
      <c r="C55" s="119" t="s">
        <v>460</v>
      </c>
      <c r="D55" s="213"/>
      <c r="E55" s="218"/>
      <c r="F55" s="317"/>
    </row>
    <row r="56" spans="2:6">
      <c r="B56" s="319"/>
      <c r="C56" s="119" t="s">
        <v>461</v>
      </c>
      <c r="D56" s="213"/>
      <c r="E56" s="218"/>
      <c r="F56" s="317"/>
    </row>
    <row r="57" spans="2:6">
      <c r="B57" s="319"/>
      <c r="C57" s="119" t="s">
        <v>462</v>
      </c>
      <c r="D57" s="213"/>
      <c r="E57" s="218"/>
      <c r="F57" s="317"/>
    </row>
    <row r="58" spans="2:6">
      <c r="B58" s="319"/>
      <c r="C58" s="119" t="s">
        <v>463</v>
      </c>
      <c r="D58" s="213"/>
      <c r="E58" s="218"/>
      <c r="F58" s="317"/>
    </row>
    <row r="59" spans="2:6">
      <c r="B59" s="268">
        <v>7.1</v>
      </c>
      <c r="C59" s="119" t="s">
        <v>459</v>
      </c>
      <c r="D59" s="213"/>
      <c r="E59" s="218"/>
      <c r="F59" s="317"/>
    </row>
    <row r="60" spans="2:6">
      <c r="B60" s="319"/>
      <c r="C60" s="119" t="s">
        <v>460</v>
      </c>
      <c r="D60" s="213"/>
      <c r="E60" s="218"/>
      <c r="F60" s="317"/>
    </row>
    <row r="61" spans="2:6">
      <c r="B61" s="319"/>
      <c r="C61" s="119" t="s">
        <v>461</v>
      </c>
      <c r="D61" s="213"/>
      <c r="E61" s="218"/>
      <c r="F61" s="317"/>
    </row>
    <row r="62" spans="2:6">
      <c r="B62" s="319"/>
      <c r="C62" s="119" t="s">
        <v>462</v>
      </c>
      <c r="D62" s="213"/>
      <c r="E62" s="218"/>
      <c r="F62" s="317"/>
    </row>
    <row r="63" spans="2:6">
      <c r="B63" s="319"/>
      <c r="C63" s="119" t="s">
        <v>463</v>
      </c>
      <c r="D63" s="213"/>
      <c r="E63" s="218"/>
      <c r="F63" s="317"/>
    </row>
  </sheetData>
  <autoFilter ref="B5:F63" xr:uid="{00000000-0009-0000-0000-000019000000}"/>
  <mergeCells count="1">
    <mergeCell ref="B3:C3"/>
  </mergeCells>
  <dataValidations count="3">
    <dataValidation type="list" allowBlank="1" showInputMessage="1" showErrorMessage="1" sqref="F8:F12 F14:F19 F21:F25 F26:F36 F37:F58 F59:F63" xr:uid="{00000000-0002-0000-1900-000000000000}">
      <formula1>$AA$1:$AC$1</formula1>
    </dataValidation>
    <dataValidation allowBlank="1" showInputMessage="1" showErrorMessage="1" sqref="F13 F20" xr:uid="{00000000-0002-0000-1900-000001000000}"/>
    <dataValidation type="date" allowBlank="1" showInputMessage="1" showErrorMessage="1" prompt="Enter a date value (for example, 19/10/2020)" sqref="E8:E63" xr:uid="{00000000-0002-0000-1900-000002000000}">
      <formula1>StartDate</formula1>
      <formula2>EndDate</formula2>
    </dataValidation>
  </dataValidations>
  <hyperlinks>
    <hyperlink ref="B8" location="RR!A8.01" display="RR!A8.01" xr:uid="{00000000-0004-0000-1900-000000000000}"/>
    <hyperlink ref="B14" location="RR!A8.02" display="RR!A8.02" xr:uid="{00000000-0004-0000-1900-000001000000}"/>
    <hyperlink ref="B21" location="RR!A8.03" display="RR!A8.03" xr:uid="{00000000-0004-0000-1900-000002000000}"/>
    <hyperlink ref="B26" location="RR!A8.04" display="RR!A8.04" xr:uid="{00000000-0004-0000-1900-000003000000}"/>
    <hyperlink ref="B32" location="RR!A8.05" display="RR!A8.05" xr:uid="{00000000-0004-0000-1900-000004000000}"/>
    <hyperlink ref="B37" location="RR!A8.06" display="RR!A8.06" xr:uid="{00000000-0004-0000-1900-000005000000}"/>
    <hyperlink ref="B44" location="RR!A8.07" display="RR!A8.07" xr:uid="{00000000-0004-0000-1900-000006000000}"/>
    <hyperlink ref="B49" location="RR!A8.08" display="RR!A8.08" xr:uid="{00000000-0004-0000-1900-000007000000}"/>
    <hyperlink ref="B54" location="RR!A8.09" display="RR!A8.09" xr:uid="{00000000-0004-0000-1900-000008000000}"/>
    <hyperlink ref="B59" location="RR!A8.10" display="RR!A8.10" xr:uid="{00000000-0004-0000-1900-000009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T374"/>
  <sheetViews>
    <sheetView showGridLines="0" zoomScaleNormal="100" workbookViewId="0">
      <pane ySplit="2" topLeftCell="A3" activePane="bottomLeft" state="frozen"/>
      <selection activeCell="C4" sqref="C4"/>
      <selection pane="bottomLeft" activeCell="A3" sqref="A3"/>
    </sheetView>
  </sheetViews>
  <sheetFormatPr defaultColWidth="0" defaultRowHeight="12.75"/>
  <cols>
    <col min="1" max="1" width="0.85546875" customWidth="1"/>
    <col min="2" max="3" width="9.140625" customWidth="1"/>
    <col min="4" max="14" width="5.7109375" customWidth="1"/>
    <col min="15" max="15" width="1.7109375" customWidth="1"/>
    <col min="16" max="16" width="58.5703125" bestFit="1" customWidth="1"/>
    <col min="17" max="19" width="9.140625" customWidth="1"/>
    <col min="20" max="20" width="1.7109375" customWidth="1"/>
    <col min="21" max="16384" width="9.140625" hidden="1"/>
  </cols>
  <sheetData>
    <row r="1" spans="2:19">
      <c r="B1" s="10" t="s">
        <v>836</v>
      </c>
      <c r="C1" s="1"/>
      <c r="D1" s="1"/>
      <c r="E1" s="1"/>
      <c r="F1" s="1" t="str">
        <f>'How to use this tool'!B14</f>
        <v>Enter the name of your Service here.</v>
      </c>
      <c r="G1" s="1"/>
      <c r="H1" s="1"/>
      <c r="I1" s="1"/>
      <c r="J1" s="1"/>
      <c r="K1" s="1"/>
      <c r="L1" s="1"/>
      <c r="M1" s="1"/>
      <c r="N1" s="1"/>
    </row>
    <row r="2" spans="2:19">
      <c r="B2" s="1" t="s">
        <v>845</v>
      </c>
      <c r="C2" s="1"/>
      <c r="D2" s="1"/>
      <c r="E2" s="1"/>
      <c r="F2" s="1"/>
      <c r="G2" s="1"/>
      <c r="H2" s="1"/>
      <c r="I2" s="1"/>
      <c r="J2" s="1"/>
      <c r="K2" s="1"/>
      <c r="L2" s="1"/>
      <c r="M2" s="1"/>
      <c r="N2" s="1"/>
    </row>
    <row r="3" spans="2:19">
      <c r="B3" s="1"/>
      <c r="C3" s="1"/>
      <c r="D3" s="1"/>
      <c r="E3" s="1"/>
      <c r="F3" s="1"/>
      <c r="G3" s="1"/>
      <c r="H3" s="1"/>
      <c r="I3" s="1"/>
      <c r="J3" s="1"/>
      <c r="K3" s="1"/>
      <c r="L3" s="1"/>
      <c r="M3" s="1"/>
      <c r="N3" s="1"/>
    </row>
    <row r="4" spans="2:19">
      <c r="B4" s="402" t="s">
        <v>120</v>
      </c>
      <c r="C4" s="404" t="s">
        <v>121</v>
      </c>
      <c r="D4" s="399" t="s">
        <v>115</v>
      </c>
      <c r="E4" s="400"/>
      <c r="F4" s="400"/>
      <c r="G4" s="400"/>
      <c r="H4" s="400"/>
      <c r="I4" s="400"/>
      <c r="J4" s="400"/>
      <c r="K4" s="400"/>
      <c r="L4" s="400"/>
      <c r="M4" s="401"/>
      <c r="N4" s="96" t="s">
        <v>114</v>
      </c>
    </row>
    <row r="5" spans="2:19">
      <c r="B5" s="403"/>
      <c r="C5" s="389"/>
      <c r="D5" s="44">
        <v>0</v>
      </c>
      <c r="E5" s="44">
        <v>0.1</v>
      </c>
      <c r="F5" s="44">
        <v>0.2</v>
      </c>
      <c r="G5" s="44">
        <v>0.3</v>
      </c>
      <c r="H5" s="44">
        <v>0.4</v>
      </c>
      <c r="I5" s="44">
        <v>0.5</v>
      </c>
      <c r="J5" s="44">
        <v>0.6</v>
      </c>
      <c r="K5" s="44">
        <v>0.7</v>
      </c>
      <c r="L5" s="44">
        <v>0.8</v>
      </c>
      <c r="M5" s="44">
        <v>0.9</v>
      </c>
      <c r="N5" s="97">
        <v>1</v>
      </c>
    </row>
    <row r="6" spans="2:19">
      <c r="B6" s="98" t="s">
        <v>0</v>
      </c>
      <c r="C6" s="1"/>
      <c r="D6" s="1"/>
      <c r="E6" s="1"/>
      <c r="F6" s="1"/>
      <c r="G6" s="1"/>
      <c r="H6" s="1"/>
      <c r="I6" s="1"/>
      <c r="J6" s="1"/>
      <c r="K6" s="1"/>
      <c r="L6" s="1"/>
      <c r="M6" s="1"/>
      <c r="N6" s="99"/>
      <c r="P6" t="s">
        <v>852</v>
      </c>
    </row>
    <row r="7" spans="2:19">
      <c r="B7" s="175" t="s">
        <v>9</v>
      </c>
      <c r="C7" s="81"/>
      <c r="D7" s="81"/>
      <c r="E7" s="81"/>
      <c r="F7" s="81"/>
      <c r="G7" s="81"/>
      <c r="H7" s="81"/>
      <c r="I7" s="81"/>
      <c r="J7" s="81"/>
      <c r="K7" s="81"/>
      <c r="L7" s="81"/>
      <c r="M7" s="81"/>
      <c r="N7" s="100"/>
      <c r="Q7" s="397" t="s">
        <v>122</v>
      </c>
      <c r="R7" s="378" t="s">
        <v>123</v>
      </c>
      <c r="S7" s="380" t="s">
        <v>124</v>
      </c>
    </row>
    <row r="8" spans="2:19">
      <c r="B8" s="101" t="s">
        <v>9</v>
      </c>
      <c r="C8" s="1"/>
      <c r="D8" s="1"/>
      <c r="E8" s="1"/>
      <c r="F8" s="1"/>
      <c r="G8" s="1"/>
      <c r="H8" s="1"/>
      <c r="I8" s="1"/>
      <c r="J8" s="1"/>
      <c r="K8" s="1"/>
      <c r="L8" s="1"/>
      <c r="M8" s="1"/>
      <c r="N8" s="99"/>
      <c r="Q8" s="398"/>
      <c r="R8" s="379"/>
      <c r="S8" s="381"/>
    </row>
    <row r="9" spans="2:19">
      <c r="B9" s="275">
        <v>1.01</v>
      </c>
      <c r="C9" s="366" t="str">
        <f ca="1">IF('Reference sheet'!G5="","x",'Reference sheet'!G5)</f>
        <v>x</v>
      </c>
      <c r="D9" s="26" t="str">
        <f ca="1">IF(C9="x","",IF(C9="n/a",".",IF(AND(C9&gt;=0%,C9&lt;=59%),"..",IF(AND(C9&gt;=60%,C9&lt;=99%),"…",IF(C9=100%,"….","")))))</f>
        <v/>
      </c>
      <c r="E9" s="26" t="str">
        <f ca="1">IF(C9="x","",IF(C9="n/a",".",IF(AND(C9&gt;=10%,C9&lt;=59%),"..",IF(AND(C9&gt;=60%,C9&lt;=99%),"…",IF(C9=100%,"….","")))))</f>
        <v/>
      </c>
      <c r="F9" s="26" t="str">
        <f ca="1">IF(C9="x","",IF(C9="n/a",".",IF(AND(C9&gt;=20%,C9&lt;=59%),"..",IF(AND(C9&gt;=60%,C9&lt;=99%),"…",IF(C9=100%,"….","")))))</f>
        <v/>
      </c>
      <c r="G9" s="26" t="str">
        <f ca="1">IF(C9="x","",IF(C9="n/a",".",IF(AND(C9&gt;=30%,C9&lt;=59%),"..",IF(AND(C9&gt;=60%,C9&lt;=99%),"…",IF(C9=100%,"….","")))))</f>
        <v/>
      </c>
      <c r="H9" s="26" t="str">
        <f ca="1">IF(C9="x","",IF(C9="n/a",".",IF(AND(C9&gt;=40%,C9&lt;=59%),"..",IF(AND(C9&gt;=60%,C9&lt;=99%),"…",IF(C9=100%,"….","")))))</f>
        <v/>
      </c>
      <c r="I9" s="26" t="str">
        <f ca="1">IF(C9="x","",IF(C9="n/a",".",IF(AND(C9&gt;=50%,C9&lt;=59%),"..",IF(AND(C9&gt;=60%,C9&lt;=99%),"…",IF(C9=100%,"….","")))))</f>
        <v/>
      </c>
      <c r="J9" s="26" t="str">
        <f ca="1">IF(C9="x","",IF(C9="n/a",".",IF(AND(C9&gt;=60%,C9&lt;=99%),"…",IF(C9=100%,"….",""))))</f>
        <v/>
      </c>
      <c r="K9" s="26" t="str">
        <f ca="1">IF(C9="x","",IF(C9="n/a",".",IF(AND(C9&gt;=70%,C9&lt;=99%),"…",IF(C9=100%,"….",""))))</f>
        <v/>
      </c>
      <c r="L9" s="26" t="str">
        <f ca="1">IF(C9="x","",IF(C9="n/a",".",IF(AND(C9&gt;=80%,C9&lt;=99%),"…",IF(C9=100%,"….",""))))</f>
        <v/>
      </c>
      <c r="M9" s="26" t="str">
        <f ca="1">IF(C9="x","",IF(C9="n/a",".",IF(AND(C9&gt;=90%,C9&lt;=99%),"…",IF(C9=100%,"….",""))))</f>
        <v/>
      </c>
      <c r="N9" s="102" t="str">
        <f ca="1">IF(C9="x","",IF(C9="n/a",".",IF(C9=100%,"….","")))</f>
        <v/>
      </c>
      <c r="P9" s="86" t="s">
        <v>0</v>
      </c>
      <c r="Q9" s="87">
        <v>26</v>
      </c>
      <c r="R9" s="88">
        <f ca="1">G56</f>
        <v>6</v>
      </c>
      <c r="S9" s="92">
        <f ca="1">R9/Q9</f>
        <v>0.23076923076923078</v>
      </c>
    </row>
    <row r="10" spans="2:19">
      <c r="B10" s="275">
        <v>1.02</v>
      </c>
      <c r="C10" s="368" t="str">
        <f ca="1">IF('Reference sheet'!G6="","x",'Reference sheet'!G6)</f>
        <v>n/a</v>
      </c>
      <c r="D10" s="28" t="str">
        <f ca="1">IF(C10="x","",IF(C10="n/a",".",IF(AND(C10&gt;=0%,C10&lt;=59%),"..",IF(AND(C10&gt;=60%,C10&lt;=99%),"…",IF(C10=100%,"….","")))))</f>
        <v>.</v>
      </c>
      <c r="E10" s="28" t="str">
        <f ca="1">IF(C10="x","",IF(C10="n/a",".",IF(AND(C10&gt;=10%,C10&lt;=59%),"..",IF(AND(C10&gt;=60%,C10&lt;=99%),"…",IF(C10=100%,"….","")))))</f>
        <v>.</v>
      </c>
      <c r="F10" s="28" t="str">
        <f ca="1">IF(C10="x","",IF(C10="n/a",".",IF(AND(C10&gt;=20%,C10&lt;=59%),"..",IF(AND(C10&gt;=60%,C10&lt;=99%),"…",IF(C10=100%,"….","")))))</f>
        <v>.</v>
      </c>
      <c r="G10" s="28" t="str">
        <f ca="1">IF(C10="x","",IF(C10="n/a",".",IF(AND(C10&gt;=30%,C10&lt;=59%),"..",IF(AND(C10&gt;=60%,C10&lt;=99%),"…",IF(C10=100%,"….","")))))</f>
        <v>.</v>
      </c>
      <c r="H10" s="28" t="str">
        <f ca="1">IF(C10="x","",IF(C10="n/a",".",IF(AND(C10&gt;=40%,C10&lt;=59%),"..",IF(AND(C10&gt;=60%,C10&lt;=99%),"…",IF(C10=100%,"….","")))))</f>
        <v>.</v>
      </c>
      <c r="I10" s="28" t="str">
        <f ca="1">IF(C10="x","",IF(C10="n/a",".",IF(AND(C10&gt;=50%,C10&lt;=59%),"..",IF(AND(C10&gt;=60%,C10&lt;=99%),"…",IF(C10=100%,"….","")))))</f>
        <v>.</v>
      </c>
      <c r="J10" s="28" t="str">
        <f ca="1">IF(C10="x","",IF(C10="n/a",".",IF(AND(C10&gt;=60%,C10&lt;=99%),"…",IF(C10=100%,"….",""))))</f>
        <v>.</v>
      </c>
      <c r="K10" s="28" t="str">
        <f ca="1">IF(C10="x","",IF(C10="n/a",".",IF(AND(C10&gt;=70%,C10&lt;=99%),"…",IF(C10=100%,"….",""))))</f>
        <v>.</v>
      </c>
      <c r="L10" s="28" t="str">
        <f ca="1">IF(C10="x","",IF(C10="n/a",".",IF(AND(C10&gt;=80%,C10&lt;=99%),"…",IF(C10=100%,"….",""))))</f>
        <v>.</v>
      </c>
      <c r="M10" s="28" t="str">
        <f ca="1">IF(C10="x","",IF(C10="n/a",".",IF(AND(C10&gt;=90%,C10&lt;=99%),"…",IF(C10=100%,"….",""))))</f>
        <v>.</v>
      </c>
      <c r="N10" s="104" t="str">
        <f ca="1">IF(C10="x","",IF(C10="n/a",".",IF(C10=100%,"….","")))</f>
        <v>.</v>
      </c>
      <c r="P10" s="86" t="s">
        <v>43</v>
      </c>
      <c r="Q10" s="90">
        <v>13</v>
      </c>
      <c r="R10" s="74">
        <f ca="1">G93</f>
        <v>1</v>
      </c>
      <c r="S10" s="92">
        <f t="shared" ref="S10:S16" ca="1" si="0">R10/Q10</f>
        <v>7.6923076923076927E-2</v>
      </c>
    </row>
    <row r="11" spans="2:19">
      <c r="B11" s="275">
        <v>1.03</v>
      </c>
      <c r="C11" s="368" t="str">
        <f ca="1">IF('Reference sheet'!G7="","x",'Reference sheet'!G7)</f>
        <v>x</v>
      </c>
      <c r="D11" s="28" t="str">
        <f ca="1">IF(C11="x","",IF(C11="n/a",".",IF(AND(C11&gt;=0%,C11&lt;=59%),"..",IF(AND(C11&gt;=60%,C11&lt;=99%),"…",IF(C11=100%,"….","")))))</f>
        <v/>
      </c>
      <c r="E11" s="28" t="str">
        <f ca="1">IF(C11="x","",IF(C11="n/a",".",IF(AND(C11&gt;=10%,C11&lt;=59%),"..",IF(AND(C11&gt;=60%,C11&lt;=99%),"…",IF(C11=100%,"….","")))))</f>
        <v/>
      </c>
      <c r="F11" s="28" t="str">
        <f ca="1">IF(C11="x","",IF(C11="n/a",".",IF(AND(C11&gt;=20%,C11&lt;=59%),"..",IF(AND(C11&gt;=60%,C11&lt;=99%),"…",IF(C11=100%,"….","")))))</f>
        <v/>
      </c>
      <c r="G11" s="28" t="str">
        <f ca="1">IF(C11="x","",IF(C11="n/a",".",IF(AND(C11&gt;=30%,C11&lt;=59%),"..",IF(AND(C11&gt;=60%,C11&lt;=99%),"…",IF(C11=100%,"….","")))))</f>
        <v/>
      </c>
      <c r="H11" s="28" t="str">
        <f ca="1">IF(C11="x","",IF(C11="n/a",".",IF(AND(C11&gt;=40%,C11&lt;=59%),"..",IF(AND(C11&gt;=60%,C11&lt;=99%),"…",IF(C11=100%,"….","")))))</f>
        <v/>
      </c>
      <c r="I11" s="28" t="str">
        <f ca="1">IF(C11="x","",IF(C11="n/a",".",IF(AND(C11&gt;=50%,C11&lt;=59%),"..",IF(AND(C11&gt;=60%,C11&lt;=99%),"…",IF(C11=100%,"….","")))))</f>
        <v/>
      </c>
      <c r="J11" s="28" t="str">
        <f ca="1">IF(C11="x","",IF(C11="n/a",".",IF(AND(C11&gt;=60%,C11&lt;=99%),"…",IF(C11=100%,"….",""))))</f>
        <v/>
      </c>
      <c r="K11" s="28" t="str">
        <f ca="1">IF(C11="x","",IF(C11="n/a",".",IF(AND(C11&gt;=70%,C11&lt;=99%),"…",IF(C11=100%,"….",""))))</f>
        <v/>
      </c>
      <c r="L11" s="28" t="str">
        <f ca="1">IF(C11="x","",IF(C11="n/a",".",IF(AND(C11&gt;=80%,C11&lt;=99%),"…",IF(C11=100%,"….",""))))</f>
        <v/>
      </c>
      <c r="M11" s="28" t="str">
        <f ca="1">IF(C11="x","",IF(C11="n/a",".",IF(AND(C11&gt;=90%,C11&lt;=99%),"…",IF(C11=100%,"….",""))))</f>
        <v/>
      </c>
      <c r="N11" s="104" t="str">
        <f ca="1">IF(C11="x","",IF(C11="n/a",".",IF(C11=100%,"….","")))</f>
        <v/>
      </c>
      <c r="P11" s="86" t="s">
        <v>576</v>
      </c>
      <c r="Q11" s="90">
        <v>18</v>
      </c>
      <c r="R11" s="74">
        <f ca="1">G138</f>
        <v>3</v>
      </c>
      <c r="S11" s="92">
        <f t="shared" ca="1" si="0"/>
        <v>0.16666666666666666</v>
      </c>
    </row>
    <row r="12" spans="2:19">
      <c r="B12" s="275">
        <v>1.04</v>
      </c>
      <c r="C12" s="368" t="str">
        <f ca="1">IF('Reference sheet'!G8="","x",'Reference sheet'!G8)</f>
        <v>n/a</v>
      </c>
      <c r="D12" s="28" t="str">
        <f ca="1">IF(C12="x","",IF(C12="n/a",".",IF(AND(C12&gt;=0%,C12&lt;=59%),"..",IF(AND(C12&gt;=60%,C12&lt;=99%),"…",IF(C12=100%,"….","")))))</f>
        <v>.</v>
      </c>
      <c r="E12" s="28" t="str">
        <f ca="1">IF(C12="x","",IF(C12="n/a",".",IF(AND(C12&gt;=10%,C12&lt;=59%),"..",IF(AND(C12&gt;=60%,C12&lt;=99%),"…",IF(C12=100%,"….","")))))</f>
        <v>.</v>
      </c>
      <c r="F12" s="28" t="str">
        <f ca="1">IF(C12="x","",IF(C12="n/a",".",IF(AND(C12&gt;=20%,C12&lt;=59%),"..",IF(AND(C12&gt;=60%,C12&lt;=99%),"…",IF(C12=100%,"….","")))))</f>
        <v>.</v>
      </c>
      <c r="G12" s="28" t="str">
        <f ca="1">IF(C12="x","",IF(C12="n/a",".",IF(AND(C12&gt;=30%,C12&lt;=59%),"..",IF(AND(C12&gt;=60%,C12&lt;=99%),"…",IF(C12=100%,"….","")))))</f>
        <v>.</v>
      </c>
      <c r="H12" s="28" t="str">
        <f ca="1">IF(C12="x","",IF(C12="n/a",".",IF(AND(C12&gt;=40%,C12&lt;=59%),"..",IF(AND(C12&gt;=60%,C12&lt;=99%),"…",IF(C12=100%,"….","")))))</f>
        <v>.</v>
      </c>
      <c r="I12" s="28" t="str">
        <f ca="1">IF(C12="x","",IF(C12="n/a",".",IF(AND(C12&gt;=50%,C12&lt;=59%),"..",IF(AND(C12&gt;=60%,C12&lt;=99%),"…",IF(C12=100%,"….","")))))</f>
        <v>.</v>
      </c>
      <c r="J12" s="28" t="str">
        <f ca="1">IF(C12="x","",IF(C12="n/a",".",IF(AND(C12&gt;=60%,C12&lt;=99%),"…",IF(C12=100%,"….",""))))</f>
        <v>.</v>
      </c>
      <c r="K12" s="28" t="str">
        <f ca="1">IF(C12="x","",IF(C12="n/a",".",IF(AND(C12&gt;=70%,C12&lt;=99%),"…",IF(C12=100%,"….",""))))</f>
        <v>.</v>
      </c>
      <c r="L12" s="28" t="str">
        <f ca="1">IF(C12="x","",IF(C12="n/a",".",IF(AND(C12&gt;=80%,C12&lt;=99%),"…",IF(C12=100%,"….",""))))</f>
        <v>.</v>
      </c>
      <c r="M12" s="28" t="str">
        <f ca="1">IF(C12="x","",IF(C12="n/a",".",IF(AND(C12&gt;=90%,C12&lt;=99%),"…",IF(C12=100%,"….",""))))</f>
        <v>.</v>
      </c>
      <c r="N12" s="104" t="str">
        <f ca="1">IF(C12="x","",IF(C12="n/a",".",IF(C12=100%,"….","")))</f>
        <v>.</v>
      </c>
      <c r="P12" s="86" t="s">
        <v>73</v>
      </c>
      <c r="Q12" s="90">
        <v>12</v>
      </c>
      <c r="R12" s="74">
        <f ca="1">G176</f>
        <v>1</v>
      </c>
      <c r="S12" s="92">
        <f t="shared" ca="1" si="0"/>
        <v>8.3333333333333329E-2</v>
      </c>
    </row>
    <row r="13" spans="2:19">
      <c r="B13" s="275">
        <v>1.05</v>
      </c>
      <c r="C13" s="367" t="str">
        <f ca="1">IF('Reference sheet'!G9="","x",'Reference sheet'!G9)</f>
        <v>x</v>
      </c>
      <c r="D13" s="32" t="str">
        <f ca="1">IF(C13="x","",IF(C13="n/a",".",IF(AND(C13&gt;=0%,C13&lt;=59%),"..",IF(AND(C13&gt;=60%,C13&lt;=99%),"…",IF(C13=100%,"….","")))))</f>
        <v/>
      </c>
      <c r="E13" s="32" t="str">
        <f ca="1">IF(C13="x","",IF(C13="n/a",".",IF(AND(C13&gt;=10%,C13&lt;=59%),"..",IF(AND(C13&gt;=60%,C13&lt;=99%),"…",IF(C13=100%,"….","")))))</f>
        <v/>
      </c>
      <c r="F13" s="32" t="str">
        <f ca="1">IF(C13="x","",IF(C13="n/a",".",IF(AND(C13&gt;=20%,C13&lt;=59%),"..",IF(AND(C13&gt;=60%,C13&lt;=99%),"…",IF(C13=100%,"….","")))))</f>
        <v/>
      </c>
      <c r="G13" s="32" t="str">
        <f ca="1">IF(C13="x","",IF(C13="n/a",".",IF(AND(C13&gt;=30%,C13&lt;=59%),"..",IF(AND(C13&gt;=60%,C13&lt;=99%),"…",IF(C13=100%,"….","")))))</f>
        <v/>
      </c>
      <c r="H13" s="32" t="str">
        <f ca="1">IF(C13="x","",IF(C13="n/a",".",IF(AND(C13&gt;=40%,C13&lt;=59%),"..",IF(AND(C13&gt;=60%,C13&lt;=99%),"…",IF(C13=100%,"….","")))))</f>
        <v/>
      </c>
      <c r="I13" s="32" t="str">
        <f ca="1">IF(C13="x","",IF(C13="n/a",".",IF(AND(C13&gt;=50%,C13&lt;=59%),"..",IF(AND(C13&gt;=60%,C13&lt;=99%),"…",IF(C13=100%,"….","")))))</f>
        <v/>
      </c>
      <c r="J13" s="32" t="str">
        <f ca="1">IF(C13="x","",IF(C13="n/a",".",IF(AND(C13&gt;=60%,C13&lt;=99%),"…",IF(C13=100%,"….",""))))</f>
        <v/>
      </c>
      <c r="K13" s="32" t="str">
        <f ca="1">IF(C13="x","",IF(C13="n/a",".",IF(AND(C13&gt;=70%,C13&lt;=99%),"…",IF(C13=100%,"….",""))))</f>
        <v/>
      </c>
      <c r="L13" s="32" t="str">
        <f ca="1">IF(C13="x","",IF(C13="n/a",".",IF(AND(C13&gt;=80%,C13&lt;=99%),"…",IF(C13=100%,"….",""))))</f>
        <v/>
      </c>
      <c r="M13" s="32" t="str">
        <f ca="1">IF(C13="x","",IF(C13="n/a",".",IF(AND(C13&gt;=90%,C13&lt;=99%),"…",IF(C13=100%,"….",""))))</f>
        <v/>
      </c>
      <c r="N13" s="103" t="str">
        <f ca="1">IF(C13="x","",IF(C13="n/a",".",IF(C13=100%,"….","")))</f>
        <v/>
      </c>
      <c r="P13" s="86" t="s">
        <v>87</v>
      </c>
      <c r="Q13" s="90">
        <v>12</v>
      </c>
      <c r="R13" s="74">
        <f ca="1">G212</f>
        <v>3</v>
      </c>
      <c r="S13" s="92">
        <f t="shared" ca="1" si="0"/>
        <v>0.25</v>
      </c>
    </row>
    <row r="14" spans="2:19">
      <c r="B14" s="175" t="s">
        <v>11</v>
      </c>
      <c r="C14" s="81"/>
      <c r="D14" s="81"/>
      <c r="E14" s="81"/>
      <c r="F14" s="81"/>
      <c r="G14" s="81"/>
      <c r="H14" s="81"/>
      <c r="I14" s="81"/>
      <c r="J14" s="81"/>
      <c r="K14" s="81"/>
      <c r="L14" s="81"/>
      <c r="M14" s="81"/>
      <c r="N14" s="100"/>
      <c r="P14" s="86" t="s">
        <v>96</v>
      </c>
      <c r="Q14" s="90">
        <v>10</v>
      </c>
      <c r="R14" s="74">
        <f ca="1">G246</f>
        <v>0</v>
      </c>
      <c r="S14" s="92">
        <f t="shared" ca="1" si="0"/>
        <v>0</v>
      </c>
    </row>
    <row r="15" spans="2:19">
      <c r="B15" s="101" t="s">
        <v>12</v>
      </c>
      <c r="C15" s="1"/>
      <c r="D15" s="1"/>
      <c r="E15" s="1"/>
      <c r="F15" s="1"/>
      <c r="G15" s="1"/>
      <c r="H15" s="1"/>
      <c r="I15" s="1"/>
      <c r="J15" s="1"/>
      <c r="K15" s="1"/>
      <c r="L15" s="1"/>
      <c r="M15" s="1"/>
      <c r="N15" s="99"/>
      <c r="P15" s="86" t="s">
        <v>107</v>
      </c>
      <c r="Q15" s="90">
        <v>10</v>
      </c>
      <c r="R15" s="74">
        <f ca="1">G278</f>
        <v>0</v>
      </c>
      <c r="S15" s="92">
        <f t="shared" ca="1" si="0"/>
        <v>0</v>
      </c>
    </row>
    <row r="16" spans="2:19">
      <c r="B16" s="275">
        <v>1.06</v>
      </c>
      <c r="C16" s="16" t="str">
        <f ca="1">IF('Reference sheet'!G12="","x",'Reference sheet'!G12)</f>
        <v>x</v>
      </c>
      <c r="D16" s="1" t="str">
        <f ca="1">IF(C16="x","",IF(C16="n/a",".",IF(AND(C16&gt;=0%,C16&lt;=59%),"..",IF(AND(C16&gt;=60%,C16&lt;=99%),"…",IF(C16=100%,"….","")))))</f>
        <v/>
      </c>
      <c r="E16" s="1" t="str">
        <f ca="1">IF(C16="x","",IF(C16="n/a",".",IF(AND(C16&gt;=10%,C16&lt;=59%),"..",IF(AND(C16&gt;=60%,C16&lt;=99%),"…",IF(C16=100%,"….","")))))</f>
        <v/>
      </c>
      <c r="F16" s="1" t="str">
        <f ca="1">IF(C16="x","",IF(C16="n/a",".",IF(AND(C16&gt;=20%,C16&lt;=59%),"..",IF(AND(C16&gt;=60%,C16&lt;=99%),"…",IF(C16=100%,"….","")))))</f>
        <v/>
      </c>
      <c r="G16" s="1" t="str">
        <f ca="1">IF(C16="x","",IF(C16="n/a",".",IF(AND(C16&gt;=30%,C16&lt;=59%),"..",IF(AND(C16&gt;=60%,C16&lt;=99%),"…",IF(C16=100%,"….","")))))</f>
        <v/>
      </c>
      <c r="H16" s="1" t="str">
        <f ca="1">IF(C16="x","",IF(C16="n/a",".",IF(AND(C16&gt;=40%,C16&lt;=59%),"..",IF(AND(C16&gt;=60%,C16&lt;=99%),"…",IF(C16=100%,"….","")))))</f>
        <v/>
      </c>
      <c r="I16" s="1" t="str">
        <f ca="1">IF(C16="x","",IF(C16="n/a",".",IF(AND(C16&gt;=50%,C16&lt;=59%),"..",IF(AND(C16&gt;=60%,C16&lt;=99%),"…",IF(C16=100%,"….","")))))</f>
        <v/>
      </c>
      <c r="J16" s="1" t="str">
        <f ca="1">IF(C16="x","",IF(C16="n/a",".",IF(AND(C16&gt;=60%,C16&lt;=99%),"…",IF(C16=100%,"….",""))))</f>
        <v/>
      </c>
      <c r="K16" s="1" t="str">
        <f ca="1">IF(C16="x","",IF(C16="n/a",".",IF(AND(C16&gt;=70%,C16&lt;=99%),"…",IF(C16=100%,"….",""))))</f>
        <v/>
      </c>
      <c r="L16" s="1" t="str">
        <f ca="1">IF(C16="x","",IF(C16="n/a",".",IF(AND(C16&gt;=80%,C16&lt;=99%),"…",IF(C16=100%,"….",""))))</f>
        <v/>
      </c>
      <c r="M16" s="1" t="str">
        <f ca="1">IF(C16="x","",IF(C16="n/a",".",IF(AND(C16&gt;=90%,C16&lt;=99%),"…",IF(C16=100%,"….",""))))</f>
        <v/>
      </c>
      <c r="N16" s="99" t="str">
        <f ca="1">IF(C16="x","",IF(C16="n/a",".",IF(C16=100%,"….","")))</f>
        <v/>
      </c>
      <c r="P16" s="86" t="s">
        <v>126</v>
      </c>
      <c r="Q16" s="90">
        <v>101</v>
      </c>
      <c r="R16" s="74">
        <f ca="1">SUM(R9:R15)</f>
        <v>14</v>
      </c>
      <c r="S16" s="92">
        <f t="shared" ca="1" si="0"/>
        <v>0.13861386138613863</v>
      </c>
    </row>
    <row r="17" spans="2:19">
      <c r="B17" s="101" t="s">
        <v>13</v>
      </c>
      <c r="C17" s="1"/>
      <c r="D17" s="1"/>
      <c r="E17" s="1"/>
      <c r="F17" s="1"/>
      <c r="G17" s="1"/>
      <c r="H17" s="1"/>
      <c r="I17" s="1"/>
      <c r="J17" s="1"/>
      <c r="K17" s="1"/>
      <c r="L17" s="1"/>
      <c r="M17" s="1"/>
      <c r="N17" s="99"/>
      <c r="P17" t="s">
        <v>125</v>
      </c>
    </row>
    <row r="18" spans="2:19">
      <c r="B18" s="275">
        <v>1.07</v>
      </c>
      <c r="C18" s="366" t="str">
        <f ca="1">IF('Reference sheet'!G14="","x",'Reference sheet'!G14)</f>
        <v>n/a</v>
      </c>
      <c r="D18" s="26" t="str">
        <f ca="1">IF(C18="x","",IF(C18="n/a",".",IF(AND(C18&gt;=0%,C18&lt;=59%),"..",IF(AND(C18&gt;=60%,C18&lt;=99%),"…",IF(C18=100%,"….","")))))</f>
        <v>.</v>
      </c>
      <c r="E18" s="26" t="str">
        <f ca="1">IF(C18="x","",IF(C18="n/a",".",IF(AND(C18&gt;=10%,C18&lt;=59%),"..",IF(AND(C18&gt;=60%,C18&lt;=99%),"…",IF(C18=100%,"….","")))))</f>
        <v>.</v>
      </c>
      <c r="F18" s="26" t="str">
        <f ca="1">IF(C18="x","",IF(C18="n/a",".",IF(AND(C18&gt;=20%,C18&lt;=59%),"..",IF(AND(C18&gt;=60%,C18&lt;=99%),"…",IF(C18=100%,"….","")))))</f>
        <v>.</v>
      </c>
      <c r="G18" s="26" t="str">
        <f ca="1">IF(C18="x","",IF(C18="n/a",".",IF(AND(C18&gt;=30%,C18&lt;=59%),"..",IF(AND(C18&gt;=60%,C18&lt;=99%),"…",IF(C18=100%,"….","")))))</f>
        <v>.</v>
      </c>
      <c r="H18" s="26" t="str">
        <f ca="1">IF(C18="x","",IF(C18="n/a",".",IF(AND(C18&gt;=40%,C18&lt;=59%),"..",IF(AND(C18&gt;=60%,C18&lt;=99%),"…",IF(C18=100%,"….","")))))</f>
        <v>.</v>
      </c>
      <c r="I18" s="26" t="str">
        <f ca="1">IF(C18="x","",IF(C18="n/a",".",IF(AND(C18&gt;=50%,C18&lt;=59%),"..",IF(AND(C18&gt;=60%,C18&lt;=99%),"…",IF(C18=100%,"….","")))))</f>
        <v>.</v>
      </c>
      <c r="J18" s="26" t="str">
        <f ca="1">IF(C18="x","",IF(C18="n/a",".",IF(AND(C18&gt;=60%,C18&lt;=99%),"…",IF(C18=100%,"….",""))))</f>
        <v>.</v>
      </c>
      <c r="K18" s="26" t="str">
        <f ca="1">IF(C18="x","",IF(C18="n/a",".",IF(AND(C18&gt;=70%,C18&lt;=99%),"…",IF(C18=100%,"….",""))))</f>
        <v>.</v>
      </c>
      <c r="L18" s="26" t="str">
        <f ca="1">IF(C18="x","",IF(C18="n/a",".",IF(AND(C18&gt;=80%,C18&lt;=99%),"…",IF(C18=100%,"….",""))))</f>
        <v>.</v>
      </c>
      <c r="M18" s="26" t="str">
        <f ca="1">IF(C18="x","",IF(C18="n/a",".",IF(AND(C18&gt;=90%,C18&lt;=99%),"…",IF(C18=100%,"….",""))))</f>
        <v>.</v>
      </c>
      <c r="N18" s="102" t="str">
        <f ca="1">IF(C18="x","",IF(C18="n/a",".",IF(C18=100%,"….","")))</f>
        <v>.</v>
      </c>
    </row>
    <row r="19" spans="2:19">
      <c r="B19" s="275">
        <v>1.08</v>
      </c>
      <c r="C19" s="367" t="str">
        <f ca="1">IF('Reference sheet'!G15="","x",'Reference sheet'!G15)</f>
        <v>x</v>
      </c>
      <c r="D19" s="28" t="str">
        <f ca="1">IF(C19="x","",IF(C19="n/a",".",IF(AND(C19&gt;=0%,C19&lt;=59%),"..",IF(AND(C19&gt;=60%,C19&lt;=99%),"…",IF(C19=100%,"….","")))))</f>
        <v/>
      </c>
      <c r="E19" s="28" t="str">
        <f ca="1">IF(C19="x","",IF(C19="n/a",".",IF(AND(C19&gt;=10%,C19&lt;=59%),"..",IF(AND(C19&gt;=60%,C19&lt;=99%),"…",IF(C19=100%,"….","")))))</f>
        <v/>
      </c>
      <c r="F19" s="28" t="str">
        <f ca="1">IF(C19="x","",IF(C19="n/a",".",IF(AND(C19&gt;=20%,C19&lt;=59%),"..",IF(AND(C19&gt;=60%,C19&lt;=99%),"…",IF(C19=100%,"….","")))))</f>
        <v/>
      </c>
      <c r="G19" s="28" t="str">
        <f ca="1">IF(C19="x","",IF(C19="n/a",".",IF(AND(C19&gt;=30%,C19&lt;=59%),"..",IF(AND(C19&gt;=60%,C19&lt;=99%),"…",IF(C19=100%,"….","")))))</f>
        <v/>
      </c>
      <c r="H19" s="28" t="str">
        <f ca="1">IF(C19="x","",IF(C19="n/a",".",IF(AND(C19&gt;=40%,C19&lt;=59%),"..",IF(AND(C19&gt;=60%,C19&lt;=99%),"…",IF(C19=100%,"….","")))))</f>
        <v/>
      </c>
      <c r="I19" s="28" t="str">
        <f ca="1">IF(C19="x","",IF(C19="n/a",".",IF(AND(C19&gt;=50%,C19&lt;=59%),"..",IF(AND(C19&gt;=60%,C19&lt;=99%),"…",IF(C19=100%,"….","")))))</f>
        <v/>
      </c>
      <c r="J19" s="28" t="str">
        <f ca="1">IF(C19="x","",IF(C19="n/a",".",IF(AND(C19&gt;=60%,C19&lt;=99%),"…",IF(C19=100%,"….",""))))</f>
        <v/>
      </c>
      <c r="K19" s="28" t="str">
        <f ca="1">IF(C19="x","",IF(C19="n/a",".",IF(AND(C19&gt;=70%,C19&lt;=99%),"…",IF(C19=100%,"….",""))))</f>
        <v/>
      </c>
      <c r="L19" s="28" t="str">
        <f ca="1">IF(C19="x","",IF(C19="n/a",".",IF(AND(C19&gt;=80%,C19&lt;=99%),"…",IF(C19=100%,"….",""))))</f>
        <v/>
      </c>
      <c r="M19" s="28" t="str">
        <f ca="1">IF(C19="x","",IF(C19="n/a",".",IF(AND(C19&gt;=90%,C19&lt;=99%),"…",IF(C19=100%,"….",""))))</f>
        <v/>
      </c>
      <c r="N19" s="104" t="str">
        <f ca="1">IF(C19="x","",IF(C19="n/a",".",IF(C19=100%,"….","")))</f>
        <v/>
      </c>
      <c r="P19" t="s">
        <v>127</v>
      </c>
    </row>
    <row r="20" spans="2:19">
      <c r="B20" s="101" t="s">
        <v>14</v>
      </c>
      <c r="C20" s="1"/>
      <c r="D20" s="1"/>
      <c r="E20" s="1"/>
      <c r="F20" s="1"/>
      <c r="G20" s="1"/>
      <c r="H20" s="1"/>
      <c r="I20" s="1"/>
      <c r="J20" s="1"/>
      <c r="K20" s="1"/>
      <c r="L20" s="1"/>
      <c r="M20" s="1"/>
      <c r="N20" s="99"/>
      <c r="Q20" s="385" t="s">
        <v>2</v>
      </c>
      <c r="R20" s="386"/>
      <c r="S20" s="387"/>
    </row>
    <row r="21" spans="2:19">
      <c r="B21" s="275">
        <v>1.0900000000000001</v>
      </c>
      <c r="C21" s="16" t="str">
        <f ca="1">IF('Reference sheet'!G17="","x",'Reference sheet'!G17)</f>
        <v>x</v>
      </c>
      <c r="D21" s="32" t="str">
        <f ca="1">IF(C21="x","",IF(C21="n/a",".",IF(AND(C21&gt;=0%,C21&lt;=59%),"..",IF(AND(C21&gt;=60%,C21&lt;=99%),"…",IF(C21=100%,"….","")))))</f>
        <v/>
      </c>
      <c r="E21" s="32" t="str">
        <f ca="1">IF(C21="x","",IF(C21="n/a",".",IF(AND(C21&gt;=10%,C21&lt;=59%),"..",IF(AND(C21&gt;=60%,C21&lt;=99%),"…",IF(C21=100%,"….","")))))</f>
        <v/>
      </c>
      <c r="F21" s="32" t="str">
        <f ca="1">IF(C21="x","",IF(C21="n/a",".",IF(AND(C21&gt;=20%,C21&lt;=59%),"..",IF(AND(C21&gt;=60%,C21&lt;=99%),"…",IF(C21=100%,"….","")))))</f>
        <v/>
      </c>
      <c r="G21" s="32" t="str">
        <f ca="1">IF(C21="x","",IF(C21="n/a",".",IF(AND(C21&gt;=30%,C21&lt;=59%),"..",IF(AND(C21&gt;=60%,C21&lt;=99%),"…",IF(C21=100%,"….","")))))</f>
        <v/>
      </c>
      <c r="H21" s="32" t="str">
        <f ca="1">IF(C21="x","",IF(C21="n/a",".",IF(AND(C21&gt;=40%,C21&lt;=59%),"..",IF(AND(C21&gt;=60%,C21&lt;=99%),"…",IF(C21=100%,"….","")))))</f>
        <v/>
      </c>
      <c r="I21" s="32" t="str">
        <f ca="1">IF(C21="x","",IF(C21="n/a",".",IF(AND(C21&gt;=50%,C21&lt;=59%),"..",IF(AND(C21&gt;=60%,C21&lt;=99%),"…",IF(C21=100%,"….","")))))</f>
        <v/>
      </c>
      <c r="J21" s="32" t="str">
        <f ca="1">IF(C21="x","",IF(C21="n/a",".",IF(AND(C21&gt;=60%,C21&lt;=99%),"…",IF(C21=100%,"….",""))))</f>
        <v/>
      </c>
      <c r="K21" s="32" t="str">
        <f ca="1">IF(C21="x","",IF(C21="n/a",".",IF(AND(C21&gt;=70%,C21&lt;=99%),"…",IF(C21=100%,"….",""))))</f>
        <v/>
      </c>
      <c r="L21" s="32" t="str">
        <f ca="1">IF(C21="x","",IF(C21="n/a",".",IF(AND(C21&gt;=80%,C21&lt;=99%),"…",IF(C21=100%,"….",""))))</f>
        <v/>
      </c>
      <c r="M21" s="32" t="str">
        <f ca="1">IF(C21="x","",IF(C21="n/a",".",IF(AND(C21&gt;=90%,C21&lt;=99%),"…",IF(C21=100%,"….",""))))</f>
        <v/>
      </c>
      <c r="N21" s="103" t="str">
        <f ca="1">IF(C21="x","",IF(C21="n/a",".",IF(C21=100%,"….","")))</f>
        <v/>
      </c>
      <c r="Q21" s="93" t="s">
        <v>128</v>
      </c>
      <c r="R21" s="94" t="s">
        <v>129</v>
      </c>
      <c r="S21" s="95" t="s">
        <v>130</v>
      </c>
    </row>
    <row r="22" spans="2:19">
      <c r="B22" s="101" t="s">
        <v>16</v>
      </c>
      <c r="C22" s="1"/>
      <c r="D22" s="1"/>
      <c r="E22" s="1"/>
      <c r="F22" s="1"/>
      <c r="G22" s="1"/>
      <c r="H22" s="1"/>
      <c r="I22" s="1"/>
      <c r="J22" s="1"/>
      <c r="K22" s="1"/>
      <c r="L22" s="1"/>
      <c r="M22" s="1"/>
      <c r="N22" s="99"/>
      <c r="P22" s="86" t="s">
        <v>0</v>
      </c>
      <c r="Q22" s="87">
        <f ca="1">G53</f>
        <v>0</v>
      </c>
      <c r="R22" s="88">
        <f ca="1">G54</f>
        <v>0</v>
      </c>
      <c r="S22" s="89">
        <f ca="1">G55</f>
        <v>6</v>
      </c>
    </row>
    <row r="23" spans="2:19">
      <c r="B23" s="276">
        <v>1.1000000000000001</v>
      </c>
      <c r="C23" s="366" t="str">
        <f ca="1">IF('Reference sheet'!G19="","x",'Reference sheet'!G19)</f>
        <v>x</v>
      </c>
      <c r="D23" s="26" t="str">
        <f ca="1">IF(C23="x","",IF(C23="n/a",".",IF(AND(C23&gt;=0%,C23&lt;=59%),"..",IF(AND(C23&gt;=60%,C23&lt;=99%),"…",IF(C23=100%,"….","")))))</f>
        <v/>
      </c>
      <c r="E23" s="26" t="str">
        <f ca="1">IF(C23="x","",IF(C23="n/a",".",IF(AND(C23&gt;=10%,C23&lt;=59%),"..",IF(AND(C23&gt;=60%,C23&lt;=99%),"…",IF(C23=100%,"….","")))))</f>
        <v/>
      </c>
      <c r="F23" s="26" t="str">
        <f ca="1">IF(C23="x","",IF(C23="n/a",".",IF(AND(C23&gt;=20%,C23&lt;=59%),"..",IF(AND(C23&gt;=60%,C23&lt;=99%),"…",IF(C23=100%,"….","")))))</f>
        <v/>
      </c>
      <c r="G23" s="26" t="str">
        <f ca="1">IF(C23="x","",IF(C23="n/a",".",IF(AND(C23&gt;=30%,C23&lt;=59%),"..",IF(AND(C23&gt;=60%,C23&lt;=99%),"…",IF(C23=100%,"….","")))))</f>
        <v/>
      </c>
      <c r="H23" s="26" t="str">
        <f ca="1">IF(C23="x","",IF(C23="n/a",".",IF(AND(C23&gt;=40%,C23&lt;=59%),"..",IF(AND(C23&gt;=60%,C23&lt;=99%),"…",IF(C23=100%,"….","")))))</f>
        <v/>
      </c>
      <c r="I23" s="26" t="str">
        <f ca="1">IF(C23="x","",IF(C23="n/a",".",IF(AND(C23&gt;=50%,C23&lt;=59%),"..",IF(AND(C23&gt;=60%,C23&lt;=99%),"…",IF(C23=100%,"….","")))))</f>
        <v/>
      </c>
      <c r="J23" s="26" t="str">
        <f ca="1">IF(C23="x","",IF(C23="n/a",".",IF(AND(C23&gt;=60%,C23&lt;=99%),"…",IF(C23=100%,"….",""))))</f>
        <v/>
      </c>
      <c r="K23" s="26" t="str">
        <f ca="1">IF(C23="x","",IF(C23="n/a",".",IF(AND(C23&gt;=70%,C23&lt;=99%),"…",IF(C23=100%,"….",""))))</f>
        <v/>
      </c>
      <c r="L23" s="26" t="str">
        <f ca="1">IF(C23="x","",IF(C23="n/a",".",IF(AND(C23&gt;=80%,C23&lt;=99%),"…",IF(C23=100%,"….",""))))</f>
        <v/>
      </c>
      <c r="M23" s="26" t="str">
        <f ca="1">IF(C23="x","",IF(C23="n/a",".",IF(AND(C23&gt;=90%,C23&lt;=99%),"…",IF(C23=100%,"….",""))))</f>
        <v/>
      </c>
      <c r="N23" s="102" t="str">
        <f ca="1">IF(C23="x","",IF(C23="n/a",".",IF(C23=100%,"….","")))</f>
        <v/>
      </c>
      <c r="P23" s="86" t="s">
        <v>43</v>
      </c>
      <c r="Q23" s="90">
        <f ca="1">G90</f>
        <v>0</v>
      </c>
      <c r="R23" s="74">
        <f ca="1">G91</f>
        <v>0</v>
      </c>
      <c r="S23" s="75">
        <f ca="1">G92</f>
        <v>1</v>
      </c>
    </row>
    <row r="24" spans="2:19">
      <c r="B24" s="275">
        <v>1.1100000000000001</v>
      </c>
      <c r="C24" s="367" t="str">
        <f ca="1">IF('Reference sheet'!G20="","x",'Reference sheet'!G20)</f>
        <v>x</v>
      </c>
      <c r="D24" s="28" t="str">
        <f ca="1">IF(C24="x","",IF(C24="n/a",".",IF(AND(C24&gt;=0%,C24&lt;=59%),"..",IF(AND(C24&gt;=60%,C24&lt;=99%),"…",IF(C24=100%,"….","")))))</f>
        <v/>
      </c>
      <c r="E24" s="28" t="str">
        <f ca="1">IF(C24="x","",IF(C24="n/a",".",IF(AND(C24&gt;=10%,C24&lt;=59%),"..",IF(AND(C24&gt;=60%,C24&lt;=99%),"…",IF(C24=100%,"….","")))))</f>
        <v/>
      </c>
      <c r="F24" s="28" t="str">
        <f ca="1">IF(C24="x","",IF(C24="n/a",".",IF(AND(C24&gt;=20%,C24&lt;=59%),"..",IF(AND(C24&gt;=60%,C24&lt;=99%),"…",IF(C24=100%,"….","")))))</f>
        <v/>
      </c>
      <c r="G24" s="28" t="str">
        <f ca="1">IF(C24="x","",IF(C24="n/a",".",IF(AND(C24&gt;=30%,C24&lt;=59%),"..",IF(AND(C24&gt;=60%,C24&lt;=99%),"…",IF(C24=100%,"….","")))))</f>
        <v/>
      </c>
      <c r="H24" s="28" t="str">
        <f ca="1">IF(C24="x","",IF(C24="n/a",".",IF(AND(C24&gt;=40%,C24&lt;=59%),"..",IF(AND(C24&gt;=60%,C24&lt;=99%),"…",IF(C24=100%,"….","")))))</f>
        <v/>
      </c>
      <c r="I24" s="28" t="str">
        <f ca="1">IF(C24="x","",IF(C24="n/a",".",IF(AND(C24&gt;=50%,C24&lt;=59%),"..",IF(AND(C24&gt;=60%,C24&lt;=99%),"…",IF(C24=100%,"….","")))))</f>
        <v/>
      </c>
      <c r="J24" s="28" t="str">
        <f ca="1">IF(C24="x","",IF(C24="n/a",".",IF(AND(C24&gt;=60%,C24&lt;=99%),"…",IF(C24=100%,"….",""))))</f>
        <v/>
      </c>
      <c r="K24" s="28" t="str">
        <f ca="1">IF(C24="x","",IF(C24="n/a",".",IF(AND(C24&gt;=70%,C24&lt;=99%),"…",IF(C24=100%,"….",""))))</f>
        <v/>
      </c>
      <c r="L24" s="28" t="str">
        <f ca="1">IF(C24="x","",IF(C24="n/a",".",IF(AND(C24&gt;=80%,C24&lt;=99%),"…",IF(C24=100%,"….",""))))</f>
        <v/>
      </c>
      <c r="M24" s="28" t="str">
        <f ca="1">IF(C24="x","",IF(C24="n/a",".",IF(AND(C24&gt;=90%,C24&lt;=99%),"…",IF(C24=100%,"….",""))))</f>
        <v/>
      </c>
      <c r="N24" s="104" t="str">
        <f ca="1">IF(C24="x","",IF(C24="n/a",".",IF(C24=100%,"….","")))</f>
        <v/>
      </c>
      <c r="P24" s="86" t="s">
        <v>576</v>
      </c>
      <c r="Q24" s="90">
        <f ca="1">G135</f>
        <v>0</v>
      </c>
      <c r="R24" s="74">
        <f ca="1">G136</f>
        <v>0</v>
      </c>
      <c r="S24" s="75">
        <f ca="1">G137</f>
        <v>3</v>
      </c>
    </row>
    <row r="25" spans="2:19">
      <c r="B25" s="101" t="s">
        <v>19</v>
      </c>
      <c r="C25" s="1"/>
      <c r="D25" s="1"/>
      <c r="E25" s="1"/>
      <c r="F25" s="1"/>
      <c r="G25" s="1"/>
      <c r="H25" s="1"/>
      <c r="I25" s="1"/>
      <c r="J25" s="1"/>
      <c r="K25" s="1"/>
      <c r="L25" s="1"/>
      <c r="M25" s="1"/>
      <c r="N25" s="99"/>
      <c r="P25" s="86" t="s">
        <v>73</v>
      </c>
      <c r="Q25" s="90">
        <f ca="1">G173</f>
        <v>0</v>
      </c>
      <c r="R25" s="74">
        <f ca="1">G174</f>
        <v>0</v>
      </c>
      <c r="S25" s="75">
        <f ca="1">G175</f>
        <v>1</v>
      </c>
    </row>
    <row r="26" spans="2:19">
      <c r="B26" s="275">
        <v>1.1200000000000001</v>
      </c>
      <c r="C26" s="366" t="str">
        <f ca="1">IF('Reference sheet'!G22="","x",'Reference sheet'!G22)</f>
        <v>x</v>
      </c>
      <c r="D26" s="28" t="str">
        <f ca="1">IF(C26="x","",IF(C26="n/a",".",IF(AND(C26&gt;=0%,C26&lt;=59%),"..",IF(AND(C26&gt;=60%,C26&lt;=99%),"…",IF(C26=100%,"….","")))))</f>
        <v/>
      </c>
      <c r="E26" s="28" t="str">
        <f ca="1">IF(C26="x","",IF(C26="n/a",".",IF(AND(C26&gt;=10%,C26&lt;=59%),"..",IF(AND(C26&gt;=60%,C26&lt;=99%),"…",IF(C26=100%,"….","")))))</f>
        <v/>
      </c>
      <c r="F26" s="28" t="str">
        <f ca="1">IF(C26="x","",IF(C26="n/a",".",IF(AND(C26&gt;=20%,C26&lt;=59%),"..",IF(AND(C26&gt;=60%,C26&lt;=99%),"…",IF(C26=100%,"….","")))))</f>
        <v/>
      </c>
      <c r="G26" s="28" t="str">
        <f ca="1">IF(C26="x","",IF(C26="n/a",".",IF(AND(C26&gt;=30%,C26&lt;=59%),"..",IF(AND(C26&gt;=60%,C26&lt;=99%),"…",IF(C26=100%,"….","")))))</f>
        <v/>
      </c>
      <c r="H26" s="28" t="str">
        <f ca="1">IF(C26="x","",IF(C26="n/a",".",IF(AND(C26&gt;=40%,C26&lt;=59%),"..",IF(AND(C26&gt;=60%,C26&lt;=99%),"…",IF(C26=100%,"….","")))))</f>
        <v/>
      </c>
      <c r="I26" s="28" t="str">
        <f ca="1">IF(C26="x","",IF(C26="n/a",".",IF(AND(C26&gt;=50%,C26&lt;=59%),"..",IF(AND(C26&gt;=60%,C26&lt;=99%),"…",IF(C26=100%,"….","")))))</f>
        <v/>
      </c>
      <c r="J26" s="28" t="str">
        <f ca="1">IF(C26="x","",IF(C26="n/a",".",IF(AND(C26&gt;=60%,C26&lt;=99%),"…",IF(C26=100%,"….",""))))</f>
        <v/>
      </c>
      <c r="K26" s="28" t="str">
        <f ca="1">IF(C26="x","",IF(C26="n/a",".",IF(AND(C26&gt;=70%,C26&lt;=99%),"…",IF(C26=100%,"….",""))))</f>
        <v/>
      </c>
      <c r="L26" s="28" t="str">
        <f ca="1">IF(C26="x","",IF(C26="n/a",".",IF(AND(C26&gt;=80%,C26&lt;=99%),"…",IF(C26=100%,"….",""))))</f>
        <v/>
      </c>
      <c r="M26" s="28" t="str">
        <f ca="1">IF(C26="x","",IF(C26="n/a",".",IF(AND(C26&gt;=90%,C26&lt;=99%),"…",IF(C26=100%,"….",""))))</f>
        <v/>
      </c>
      <c r="N26" s="104" t="str">
        <f ca="1">IF(C26="x","",IF(C26="n/a",".",IF(C26=100%,"….","")))</f>
        <v/>
      </c>
      <c r="P26" s="86" t="s">
        <v>87</v>
      </c>
      <c r="Q26" s="90">
        <f ca="1">G209</f>
        <v>0</v>
      </c>
      <c r="R26" s="74">
        <f ca="1">G210</f>
        <v>0</v>
      </c>
      <c r="S26" s="75">
        <f ca="1">G211</f>
        <v>3</v>
      </c>
    </row>
    <row r="27" spans="2:19">
      <c r="B27" s="275">
        <v>1.1299999999999999</v>
      </c>
      <c r="C27" s="367" t="str">
        <f ca="1">IF('Reference sheet'!G23="","x",'Reference sheet'!G23)</f>
        <v>x</v>
      </c>
      <c r="D27" s="28" t="str">
        <f ca="1">IF(C27="x","",IF(C27="n/a",".",IF(AND(C27&gt;=0%,C27&lt;=59%),"..",IF(AND(C27&gt;=60%,C27&lt;=99%),"…",IF(C27=100%,"….","")))))</f>
        <v/>
      </c>
      <c r="E27" s="28" t="str">
        <f ca="1">IF(C27="x","",IF(C27="n/a",".",IF(AND(C27&gt;=10%,C27&lt;=59%),"..",IF(AND(C27&gt;=60%,C27&lt;=99%),"…",IF(C27=100%,"….","")))))</f>
        <v/>
      </c>
      <c r="F27" s="28" t="str">
        <f ca="1">IF(C27="x","",IF(C27="n/a",".",IF(AND(C27&gt;=20%,C27&lt;=59%),"..",IF(AND(C27&gt;=60%,C27&lt;=99%),"…",IF(C27=100%,"….","")))))</f>
        <v/>
      </c>
      <c r="G27" s="28" t="str">
        <f ca="1">IF(C27="x","",IF(C27="n/a",".",IF(AND(C27&gt;=30%,C27&lt;=59%),"..",IF(AND(C27&gt;=60%,C27&lt;=99%),"…",IF(C27=100%,"….","")))))</f>
        <v/>
      </c>
      <c r="H27" s="28" t="str">
        <f ca="1">IF(C27="x","",IF(C27="n/a",".",IF(AND(C27&gt;=40%,C27&lt;=59%),"..",IF(AND(C27&gt;=60%,C27&lt;=99%),"…",IF(C27=100%,"….","")))))</f>
        <v/>
      </c>
      <c r="I27" s="28" t="str">
        <f ca="1">IF(C27="x","",IF(C27="n/a",".",IF(AND(C27&gt;=50%,C27&lt;=59%),"..",IF(AND(C27&gt;=60%,C27&lt;=99%),"…",IF(C27=100%,"….","")))))</f>
        <v/>
      </c>
      <c r="J27" s="28" t="str">
        <f ca="1">IF(C27="x","",IF(C27="n/a",".",IF(AND(C27&gt;=60%,C27&lt;=99%),"…",IF(C27=100%,"….",""))))</f>
        <v/>
      </c>
      <c r="K27" s="28" t="str">
        <f ca="1">IF(C27="x","",IF(C27="n/a",".",IF(AND(C27&gt;=70%,C27&lt;=99%),"…",IF(C27=100%,"….",""))))</f>
        <v/>
      </c>
      <c r="L27" s="28" t="str">
        <f ca="1">IF(C27="x","",IF(C27="n/a",".",IF(AND(C27&gt;=80%,C27&lt;=99%),"…",IF(C27=100%,"….",""))))</f>
        <v/>
      </c>
      <c r="M27" s="28" t="str">
        <f ca="1">IF(C27="x","",IF(C27="n/a",".",IF(AND(C27&gt;=90%,C27&lt;=99%),"…",IF(C27=100%,"….",""))))</f>
        <v/>
      </c>
      <c r="N27" s="104" t="str">
        <f ca="1">IF(C27="x","",IF(C27="n/a",".",IF(C27=100%,"….","")))</f>
        <v/>
      </c>
      <c r="P27" s="86" t="s">
        <v>96</v>
      </c>
      <c r="Q27" s="90">
        <f ca="1">G243</f>
        <v>0</v>
      </c>
      <c r="R27" s="74">
        <f ca="1">G244</f>
        <v>0</v>
      </c>
      <c r="S27" s="75">
        <f ca="1">G245</f>
        <v>0</v>
      </c>
    </row>
    <row r="28" spans="2:19">
      <c r="B28" s="101" t="s">
        <v>23</v>
      </c>
      <c r="C28" s="1"/>
      <c r="D28" s="1"/>
      <c r="E28" s="1"/>
      <c r="F28" s="1"/>
      <c r="G28" s="1"/>
      <c r="H28" s="1"/>
      <c r="I28" s="1"/>
      <c r="J28" s="1"/>
      <c r="K28" s="1"/>
      <c r="L28" s="1"/>
      <c r="M28" s="1"/>
      <c r="N28" s="99"/>
      <c r="P28" s="86" t="s">
        <v>107</v>
      </c>
      <c r="Q28" s="90">
        <f ca="1">G275</f>
        <v>0</v>
      </c>
      <c r="R28" s="74">
        <f ca="1">G276</f>
        <v>0</v>
      </c>
      <c r="S28" s="75">
        <f ca="1">G277</f>
        <v>0</v>
      </c>
    </row>
    <row r="29" spans="2:19">
      <c r="B29" s="275">
        <v>1.1399999999999999</v>
      </c>
      <c r="C29" s="366" t="str">
        <f ca="1">IF('Reference sheet'!G25="","x",'Reference sheet'!G25)</f>
        <v>x</v>
      </c>
      <c r="D29" s="28" t="str">
        <f ca="1">IF(C29="x","",IF(C29="n/a",".",IF(AND(C29&gt;=0%,C29&lt;=59%),"..",IF(AND(C29&gt;=60%,C29&lt;=99%),"…",IF(C29=100%,"….","")))))</f>
        <v/>
      </c>
      <c r="E29" s="28" t="str">
        <f ca="1">IF(C29="x","",IF(C29="n/a",".",IF(AND(C29&gt;=10%,C29&lt;=59%),"..",IF(AND(C29&gt;=60%,C29&lt;=99%),"…",IF(C29=100%,"….","")))))</f>
        <v/>
      </c>
      <c r="F29" s="28" t="str">
        <f ca="1">IF(C29="x","",IF(C29="n/a",".",IF(AND(C29&gt;=20%,C29&lt;=59%),"..",IF(AND(C29&gt;=60%,C29&lt;=99%),"…",IF(C29=100%,"….","")))))</f>
        <v/>
      </c>
      <c r="G29" s="28" t="str">
        <f ca="1">IF(C29="x","",IF(C29="n/a",".",IF(AND(C29&gt;=30%,C29&lt;=59%),"..",IF(AND(C29&gt;=60%,C29&lt;=99%),"…",IF(C29=100%,"….","")))))</f>
        <v/>
      </c>
      <c r="H29" s="28" t="str">
        <f ca="1">IF(C29="x","",IF(C29="n/a",".",IF(AND(C29&gt;=40%,C29&lt;=59%),"..",IF(AND(C29&gt;=60%,C29&lt;=99%),"…",IF(C29=100%,"….","")))))</f>
        <v/>
      </c>
      <c r="I29" s="28" t="str">
        <f ca="1">IF(C29="x","",IF(C29="n/a",".",IF(AND(C29&gt;=50%,C29&lt;=59%),"..",IF(AND(C29&gt;=60%,C29&lt;=99%),"…",IF(C29=100%,"….","")))))</f>
        <v/>
      </c>
      <c r="J29" s="28" t="str">
        <f ca="1">IF(C29="x","",IF(C29="n/a",".",IF(AND(C29&gt;=60%,C29&lt;=99%),"…",IF(C29=100%,"….",""))))</f>
        <v/>
      </c>
      <c r="K29" s="28" t="str">
        <f ca="1">IF(C29="x","",IF(C29="n/a",".",IF(AND(C29&gt;=70%,C29&lt;=99%),"…",IF(C29=100%,"….",""))))</f>
        <v/>
      </c>
      <c r="L29" s="28" t="str">
        <f ca="1">IF(C29="x","",IF(C29="n/a",".",IF(AND(C29&gt;=80%,C29&lt;=99%),"…",IF(C29=100%,"….",""))))</f>
        <v/>
      </c>
      <c r="M29" s="28" t="str">
        <f ca="1">IF(C29="x","",IF(C29="n/a",".",IF(AND(C29&gt;=90%,C29&lt;=99%),"…",IF(C29=100%,"….",""))))</f>
        <v/>
      </c>
      <c r="N29" s="104" t="str">
        <f ca="1">IF(C29="x","",IF(C29="n/a",".",IF(C29=100%,"….","")))</f>
        <v/>
      </c>
      <c r="P29" s="86" t="s">
        <v>126</v>
      </c>
      <c r="Q29" s="90">
        <f ca="1">SUM(Q22:Q28)</f>
        <v>0</v>
      </c>
      <c r="R29" s="74">
        <f ca="1">SUM(R22:R28)</f>
        <v>0</v>
      </c>
      <c r="S29" s="75">
        <f ca="1">SUM(S22:S28)</f>
        <v>14</v>
      </c>
    </row>
    <row r="30" spans="2:19">
      <c r="B30" s="275">
        <v>1.1499999999999999</v>
      </c>
      <c r="C30" s="368" t="str">
        <f ca="1">IF('Reference sheet'!G26="","x",'Reference sheet'!G26)</f>
        <v>x</v>
      </c>
      <c r="D30" s="28" t="str">
        <f ca="1">IF(C30="x","",IF(C30="n/a",".",IF(AND(C30&gt;=0%,C30&lt;=59%),"..",IF(AND(C30&gt;=60%,C30&lt;=99%),"…",IF(C30=100%,"….","")))))</f>
        <v/>
      </c>
      <c r="E30" s="28" t="str">
        <f ca="1">IF(C30="x","",IF(C30="n/a",".",IF(AND(C30&gt;=10%,C30&lt;=59%),"..",IF(AND(C30&gt;=60%,C30&lt;=99%),"…",IF(C30=100%,"….","")))))</f>
        <v/>
      </c>
      <c r="F30" s="28" t="str">
        <f ca="1">IF(C30="x","",IF(C30="n/a",".",IF(AND(C30&gt;=20%,C30&lt;=59%),"..",IF(AND(C30&gt;=60%,C30&lt;=99%),"…",IF(C30=100%,"….","")))))</f>
        <v/>
      </c>
      <c r="G30" s="28" t="str">
        <f ca="1">IF(C30="x","",IF(C30="n/a",".",IF(AND(C30&gt;=30%,C30&lt;=59%),"..",IF(AND(C30&gt;=60%,C30&lt;=99%),"…",IF(C30=100%,"….","")))))</f>
        <v/>
      </c>
      <c r="H30" s="28" t="str">
        <f ca="1">IF(C30="x","",IF(C30="n/a",".",IF(AND(C30&gt;=40%,C30&lt;=59%),"..",IF(AND(C30&gt;=60%,C30&lt;=99%),"…",IF(C30=100%,"….","")))))</f>
        <v/>
      </c>
      <c r="I30" s="28" t="str">
        <f ca="1">IF(C30="x","",IF(C30="n/a",".",IF(AND(C30&gt;=50%,C30&lt;=59%),"..",IF(AND(C30&gt;=60%,C30&lt;=99%),"…",IF(C30=100%,"….","")))))</f>
        <v/>
      </c>
      <c r="J30" s="28" t="str">
        <f ca="1">IF(C30="x","",IF(C30="n/a",".",IF(AND(C30&gt;=60%,C30&lt;=99%),"…",IF(C30=100%,"….",""))))</f>
        <v/>
      </c>
      <c r="K30" s="28" t="str">
        <f ca="1">IF(C30="x","",IF(C30="n/a",".",IF(AND(C30&gt;=70%,C30&lt;=99%),"…",IF(C30=100%,"….",""))))</f>
        <v/>
      </c>
      <c r="L30" s="28" t="str">
        <f ca="1">IF(C30="x","",IF(C30="n/a",".",IF(AND(C30&gt;=80%,C30&lt;=99%),"…",IF(C30=100%,"….",""))))</f>
        <v/>
      </c>
      <c r="M30" s="28" t="str">
        <f ca="1">IF(C30="x","",IF(C30="n/a",".",IF(AND(C30&gt;=90%,C30&lt;=99%),"…",IF(C30=100%,"….",""))))</f>
        <v/>
      </c>
      <c r="N30" s="104" t="str">
        <f ca="1">IF(C30="x","",IF(C30="n/a",".",IF(C30=100%,"….","")))</f>
        <v/>
      </c>
    </row>
    <row r="31" spans="2:19">
      <c r="B31" s="275">
        <v>1.1599999999999999</v>
      </c>
      <c r="C31" s="368" t="str">
        <f ca="1">IF('Reference sheet'!G27="","x",'Reference sheet'!G27)</f>
        <v>x</v>
      </c>
      <c r="D31" s="28" t="str">
        <f ca="1">IF(C31="x","",IF(C31="n/a",".",IF(AND(C31&gt;=0%,C31&lt;=59%),"..",IF(AND(C31&gt;=60%,C31&lt;=99%),"…",IF(C31=100%,"….","")))))</f>
        <v/>
      </c>
      <c r="E31" s="28" t="str">
        <f ca="1">IF(C31="x","",IF(C31="n/a",".",IF(AND(C31&gt;=10%,C31&lt;=59%),"..",IF(AND(C31&gt;=60%,C31&lt;=99%),"…",IF(C31=100%,"….","")))))</f>
        <v/>
      </c>
      <c r="F31" s="28" t="str">
        <f ca="1">IF(C31="x","",IF(C31="n/a",".",IF(AND(C31&gt;=20%,C31&lt;=59%),"..",IF(AND(C31&gt;=60%,C31&lt;=99%),"…",IF(C31=100%,"….","")))))</f>
        <v/>
      </c>
      <c r="G31" s="28" t="str">
        <f ca="1">IF(C31="x","",IF(C31="n/a",".",IF(AND(C31&gt;=30%,C31&lt;=59%),"..",IF(AND(C31&gt;=60%,C31&lt;=99%),"…",IF(C31=100%,"….","")))))</f>
        <v/>
      </c>
      <c r="H31" s="28" t="str">
        <f ca="1">IF(C31="x","",IF(C31="n/a",".",IF(AND(C31&gt;=40%,C31&lt;=59%),"..",IF(AND(C31&gt;=60%,C31&lt;=99%),"…",IF(C31=100%,"….","")))))</f>
        <v/>
      </c>
      <c r="I31" s="28" t="str">
        <f ca="1">IF(C31="x","",IF(C31="n/a",".",IF(AND(C31&gt;=50%,C31&lt;=59%),"..",IF(AND(C31&gt;=60%,C31&lt;=99%),"…",IF(C31=100%,"….","")))))</f>
        <v/>
      </c>
      <c r="J31" s="28" t="str">
        <f ca="1">IF(C31="x","",IF(C31="n/a",".",IF(AND(C31&gt;=60%,C31&lt;=99%),"…",IF(C31=100%,"….",""))))</f>
        <v/>
      </c>
      <c r="K31" s="28" t="str">
        <f ca="1">IF(C31="x","",IF(C31="n/a",".",IF(AND(C31&gt;=70%,C31&lt;=99%),"…",IF(C31=100%,"….",""))))</f>
        <v/>
      </c>
      <c r="L31" s="28" t="str">
        <f ca="1">IF(C31="x","",IF(C31="n/a",".",IF(AND(C31&gt;=80%,C31&lt;=99%),"…",IF(C31=100%,"….",""))))</f>
        <v/>
      </c>
      <c r="M31" s="28" t="str">
        <f ca="1">IF(C31="x","",IF(C31="n/a",".",IF(AND(C31&gt;=90%,C31&lt;=99%),"…",IF(C31=100%,"….",""))))</f>
        <v/>
      </c>
      <c r="N31" s="104" t="str">
        <f ca="1">IF(C31="x","",IF(C31="n/a",".",IF(C31=100%,"….","")))</f>
        <v/>
      </c>
      <c r="Q31" s="385" t="s">
        <v>2</v>
      </c>
      <c r="R31" s="386"/>
      <c r="S31" s="387"/>
    </row>
    <row r="32" spans="2:19">
      <c r="B32" s="275">
        <v>1.17</v>
      </c>
      <c r="C32" s="367" t="str">
        <f ca="1">IF('Reference sheet'!G28="","x",'Reference sheet'!G28)</f>
        <v>n/a</v>
      </c>
      <c r="D32" s="28" t="str">
        <f ca="1">IF(C32="x","",IF(C32="n/a",".",IF(AND(C32&gt;=0%,C32&lt;=59%),"..",IF(AND(C32&gt;=60%,C32&lt;=99%),"…",IF(C32=100%,"….","")))))</f>
        <v>.</v>
      </c>
      <c r="E32" s="28" t="str">
        <f ca="1">IF(C32="x","",IF(C32="n/a",".",IF(AND(C32&gt;=10%,C32&lt;=59%),"..",IF(AND(C32&gt;=60%,C32&lt;=99%),"…",IF(C32=100%,"….","")))))</f>
        <v>.</v>
      </c>
      <c r="F32" s="28" t="str">
        <f ca="1">IF(C32="x","",IF(C32="n/a",".",IF(AND(C32&gt;=20%,C32&lt;=59%),"..",IF(AND(C32&gt;=60%,C32&lt;=99%),"…",IF(C32=100%,"….","")))))</f>
        <v>.</v>
      </c>
      <c r="G32" s="28" t="str">
        <f ca="1">IF(C32="x","",IF(C32="n/a",".",IF(AND(C32&gt;=30%,C32&lt;=59%),"..",IF(AND(C32&gt;=60%,C32&lt;=99%),"…",IF(C32=100%,"….","")))))</f>
        <v>.</v>
      </c>
      <c r="H32" s="28" t="str">
        <f ca="1">IF(C32="x","",IF(C32="n/a",".",IF(AND(C32&gt;=40%,C32&lt;=59%),"..",IF(AND(C32&gt;=60%,C32&lt;=99%),"…",IF(C32=100%,"….","")))))</f>
        <v>.</v>
      </c>
      <c r="I32" s="28" t="str">
        <f ca="1">IF(C32="x","",IF(C32="n/a",".",IF(AND(C32&gt;=50%,C32&lt;=59%),"..",IF(AND(C32&gt;=60%,C32&lt;=99%),"…",IF(C32=100%,"….","")))))</f>
        <v>.</v>
      </c>
      <c r="J32" s="28" t="str">
        <f ca="1">IF(C32="x","",IF(C32="n/a",".",IF(AND(C32&gt;=60%,C32&lt;=99%),"…",IF(C32=100%,"….",""))))</f>
        <v>.</v>
      </c>
      <c r="K32" s="28" t="str">
        <f ca="1">IF(C32="x","",IF(C32="n/a",".",IF(AND(C32&gt;=70%,C32&lt;=99%),"…",IF(C32=100%,"….",""))))</f>
        <v>.</v>
      </c>
      <c r="L32" s="28" t="str">
        <f ca="1">IF(C32="x","",IF(C32="n/a",".",IF(AND(C32&gt;=80%,C32&lt;=99%),"…",IF(C32=100%,"….",""))))</f>
        <v>.</v>
      </c>
      <c r="M32" s="28" t="str">
        <f ca="1">IF(C32="x","",IF(C32="n/a",".",IF(AND(C32&gt;=90%,C32&lt;=99%),"…",IF(C32=100%,"….",""))))</f>
        <v>.</v>
      </c>
      <c r="N32" s="104" t="str">
        <f ca="1">IF(C32="x","",IF(C32="n/a",".",IF(C32=100%,"….","")))</f>
        <v>.</v>
      </c>
      <c r="Q32" s="93" t="s">
        <v>131</v>
      </c>
      <c r="R32" s="94" t="s">
        <v>132</v>
      </c>
      <c r="S32" s="95" t="s">
        <v>133</v>
      </c>
    </row>
    <row r="33" spans="2:19">
      <c r="B33" s="175" t="s">
        <v>27</v>
      </c>
      <c r="C33" s="81"/>
      <c r="D33" s="81"/>
      <c r="E33" s="81"/>
      <c r="F33" s="81"/>
      <c r="G33" s="81"/>
      <c r="H33" s="81"/>
      <c r="I33" s="81"/>
      <c r="J33" s="81"/>
      <c r="K33" s="81"/>
      <c r="L33" s="81"/>
      <c r="M33" s="81"/>
      <c r="N33" s="100"/>
      <c r="P33" s="86" t="s">
        <v>0</v>
      </c>
      <c r="Q33" s="91">
        <f t="shared" ref="Q33:Q40" ca="1" si="1">IFERROR(Q22/R9,"")</f>
        <v>0</v>
      </c>
      <c r="R33" s="19">
        <f t="shared" ref="R33:R40" ca="1" si="2">IFERROR(R22/R9,"")</f>
        <v>0</v>
      </c>
      <c r="S33" s="92">
        <f t="shared" ref="S33:S40" ca="1" si="3">IFERROR(S22/R9,"")</f>
        <v>1</v>
      </c>
    </row>
    <row r="34" spans="2:19">
      <c r="B34" s="101" t="s">
        <v>28</v>
      </c>
      <c r="C34" s="1"/>
      <c r="D34" s="1"/>
      <c r="E34" s="1"/>
      <c r="F34" s="1"/>
      <c r="G34" s="1"/>
      <c r="H34" s="1"/>
      <c r="I34" s="1"/>
      <c r="J34" s="1"/>
      <c r="K34" s="1"/>
      <c r="L34" s="1"/>
      <c r="M34" s="1"/>
      <c r="N34" s="99"/>
      <c r="P34" s="86" t="s">
        <v>43</v>
      </c>
      <c r="Q34" s="91">
        <f t="shared" ca="1" si="1"/>
        <v>0</v>
      </c>
      <c r="R34" s="19">
        <f t="shared" ca="1" si="2"/>
        <v>0</v>
      </c>
      <c r="S34" s="92">
        <f t="shared" ca="1" si="3"/>
        <v>1</v>
      </c>
    </row>
    <row r="35" spans="2:19">
      <c r="B35" s="275">
        <v>1.18</v>
      </c>
      <c r="C35" s="16" t="str">
        <f ca="1">IF('Reference sheet'!G31="","x",'Reference sheet'!G31)</f>
        <v>n/a</v>
      </c>
      <c r="D35" s="32" t="str">
        <f ca="1">IF(C35="x","",IF(C35="n/a",".",IF(AND(C35&gt;=0%,C35&lt;=59%),"..",IF(AND(C35&gt;=60%,C35&lt;=99%),"…",IF(C35=100%,"….","")))))</f>
        <v>.</v>
      </c>
      <c r="E35" s="32" t="str">
        <f ca="1">IF(C35="x","",IF(C35="n/a",".",IF(AND(C35&gt;=10%,C35&lt;=59%),"..",IF(AND(C35&gt;=60%,C35&lt;=99%),"…",IF(C35=100%,"….","")))))</f>
        <v>.</v>
      </c>
      <c r="F35" s="32" t="str">
        <f ca="1">IF(C35="x","",IF(C35="n/a",".",IF(AND(C35&gt;=20%,C35&lt;=59%),"..",IF(AND(C35&gt;=60%,C35&lt;=99%),"…",IF(C35=100%,"….","")))))</f>
        <v>.</v>
      </c>
      <c r="G35" s="32" t="str">
        <f ca="1">IF(C35="x","",IF(C35="n/a",".",IF(AND(C35&gt;=30%,C35&lt;=59%),"..",IF(AND(C35&gt;=60%,C35&lt;=99%),"…",IF(C35=100%,"….","")))))</f>
        <v>.</v>
      </c>
      <c r="H35" s="32" t="str">
        <f ca="1">IF(C35="x","",IF(C35="n/a",".",IF(AND(C35&gt;=40%,C35&lt;=59%),"..",IF(AND(C35&gt;=60%,C35&lt;=99%),"…",IF(C35=100%,"….","")))))</f>
        <v>.</v>
      </c>
      <c r="I35" s="32" t="str">
        <f ca="1">IF(C35="x","",IF(C35="n/a",".",IF(AND(C35&gt;=50%,C35&lt;=59%),"..",IF(AND(C35&gt;=60%,C35&lt;=99%),"…",IF(C35=100%,"….","")))))</f>
        <v>.</v>
      </c>
      <c r="J35" s="32" t="str">
        <f ca="1">IF(C35="x","",IF(C35="n/a",".",IF(AND(C35&gt;=60%,C35&lt;=99%),"…",IF(C35=100%,"….",""))))</f>
        <v>.</v>
      </c>
      <c r="K35" s="32" t="str">
        <f ca="1">IF(C35="x","",IF(C35="n/a",".",IF(AND(C35&gt;=70%,C35&lt;=99%),"…",IF(C35=100%,"….",""))))</f>
        <v>.</v>
      </c>
      <c r="L35" s="32" t="str">
        <f ca="1">IF(C35="x","",IF(C35="n/a",".",IF(AND(C35&gt;=80%,C35&lt;=99%),"…",IF(C35=100%,"….",""))))</f>
        <v>.</v>
      </c>
      <c r="M35" s="32" t="str">
        <f ca="1">IF(C35="x","",IF(C35="n/a",".",IF(AND(C35&gt;=90%,C35&lt;=99%),"…",IF(C35=100%,"….",""))))</f>
        <v>.</v>
      </c>
      <c r="N35" s="103" t="str">
        <f ca="1">IF(C35="x","",IF(C35="n/a",".",IF(C35=100%,"….","")))</f>
        <v>.</v>
      </c>
      <c r="P35" s="86" t="s">
        <v>576</v>
      </c>
      <c r="Q35" s="91">
        <f t="shared" ca="1" si="1"/>
        <v>0</v>
      </c>
      <c r="R35" s="19">
        <f t="shared" ca="1" si="2"/>
        <v>0</v>
      </c>
      <c r="S35" s="92">
        <f t="shared" ca="1" si="3"/>
        <v>1</v>
      </c>
    </row>
    <row r="36" spans="2:19">
      <c r="B36" s="101" t="s">
        <v>829</v>
      </c>
      <c r="C36" s="1"/>
      <c r="D36" s="1"/>
      <c r="E36" s="1"/>
      <c r="F36" s="1"/>
      <c r="G36" s="1"/>
      <c r="H36" s="1"/>
      <c r="I36" s="1"/>
      <c r="J36" s="1"/>
      <c r="K36" s="1"/>
      <c r="L36" s="1"/>
      <c r="M36" s="1"/>
      <c r="N36" s="99"/>
      <c r="P36" s="86" t="s">
        <v>73</v>
      </c>
      <c r="Q36" s="91">
        <f t="shared" ca="1" si="1"/>
        <v>0</v>
      </c>
      <c r="R36" s="19">
        <f t="shared" ca="1" si="2"/>
        <v>0</v>
      </c>
      <c r="S36" s="92">
        <f t="shared" ca="1" si="3"/>
        <v>1</v>
      </c>
    </row>
    <row r="37" spans="2:19">
      <c r="B37" s="275">
        <v>1.19</v>
      </c>
      <c r="C37" s="16" t="str">
        <f ca="1">IF('Reference sheet'!G33="","x",'Reference sheet'!G33)</f>
        <v>x</v>
      </c>
      <c r="D37" s="26" t="str">
        <f ca="1">IF(C37="x","",IF(C37="n/a",".",IF(AND(C37&gt;=0%,C37&lt;=59%),"..",IF(AND(C37&gt;=60%,C37&lt;=99%),"…",IF(C37=100%,"….","")))))</f>
        <v/>
      </c>
      <c r="E37" s="26" t="str">
        <f ca="1">IF(C37="x","",IF(C37="n/a",".",IF(AND(C37&gt;=10%,C37&lt;=59%),"..",IF(AND(C37&gt;=60%,C37&lt;=99%),"…",IF(C37=100%,"….","")))))</f>
        <v/>
      </c>
      <c r="F37" s="26" t="str">
        <f ca="1">IF(C37="x","",IF(C37="n/a",".",IF(AND(C37&gt;=20%,C37&lt;=59%),"..",IF(AND(C37&gt;=60%,C37&lt;=99%),"…",IF(C37=100%,"….","")))))</f>
        <v/>
      </c>
      <c r="G37" s="26" t="str">
        <f ca="1">IF(C37="x","",IF(C37="n/a",".",IF(AND(C37&gt;=30%,C37&lt;=59%),"..",IF(AND(C37&gt;=60%,C37&lt;=99%),"…",IF(C37=100%,"….","")))))</f>
        <v/>
      </c>
      <c r="H37" s="26" t="str">
        <f ca="1">IF(C37="x","",IF(C37="n/a",".",IF(AND(C37&gt;=40%,C37&lt;=59%),"..",IF(AND(C37&gt;=60%,C37&lt;=99%),"…",IF(C37=100%,"….","")))))</f>
        <v/>
      </c>
      <c r="I37" s="26" t="str">
        <f ca="1">IF(C37="x","",IF(C37="n/a",".",IF(AND(C37&gt;=50%,C37&lt;=59%),"..",IF(AND(C37&gt;=60%,C37&lt;=99%),"…",IF(C37=100%,"….","")))))</f>
        <v/>
      </c>
      <c r="J37" s="26" t="str">
        <f ca="1">IF(C37="x","",IF(C37="n/a",".",IF(AND(C37&gt;=60%,C37&lt;=99%),"…",IF(C37=100%,"….",""))))</f>
        <v/>
      </c>
      <c r="K37" s="26" t="str">
        <f ca="1">IF(C37="x","",IF(C37="n/a",".",IF(AND(C37&gt;=70%,C37&lt;=99%),"…",IF(C37=100%,"….",""))))</f>
        <v/>
      </c>
      <c r="L37" s="26" t="str">
        <f ca="1">IF(C37="x","",IF(C37="n/a",".",IF(AND(C37&gt;=80%,C37&lt;=99%),"…",IF(C37=100%,"….",""))))</f>
        <v/>
      </c>
      <c r="M37" s="26" t="str">
        <f ca="1">IF(C37="x","",IF(C37="n/a",".",IF(AND(C37&gt;=90%,C37&lt;=99%),"…",IF(C37=100%,"….",""))))</f>
        <v/>
      </c>
      <c r="N37" s="102" t="str">
        <f ca="1">IF(C37="x","",IF(C37="n/a",".",IF(C37=100%,"….","")))</f>
        <v/>
      </c>
      <c r="P37" s="86" t="s">
        <v>87</v>
      </c>
      <c r="Q37" s="91">
        <f t="shared" ca="1" si="1"/>
        <v>0</v>
      </c>
      <c r="R37" s="19">
        <f t="shared" ca="1" si="2"/>
        <v>0</v>
      </c>
      <c r="S37" s="92">
        <f t="shared" ca="1" si="3"/>
        <v>1</v>
      </c>
    </row>
    <row r="38" spans="2:19">
      <c r="B38" s="101" t="s">
        <v>33</v>
      </c>
      <c r="C38" s="1"/>
      <c r="D38" s="1"/>
      <c r="E38" s="1"/>
      <c r="F38" s="1"/>
      <c r="G38" s="1"/>
      <c r="H38" s="1"/>
      <c r="I38" s="1"/>
      <c r="J38" s="1"/>
      <c r="K38" s="1"/>
      <c r="L38" s="1"/>
      <c r="M38" s="1"/>
      <c r="N38" s="99"/>
      <c r="P38" s="86" t="s">
        <v>96</v>
      </c>
      <c r="Q38" s="91" t="str">
        <f t="shared" ca="1" si="1"/>
        <v/>
      </c>
      <c r="R38" s="19" t="str">
        <f t="shared" ca="1" si="2"/>
        <v/>
      </c>
      <c r="S38" s="92" t="str">
        <f t="shared" ca="1" si="3"/>
        <v/>
      </c>
    </row>
    <row r="39" spans="2:19">
      <c r="B39" s="276">
        <v>1.2</v>
      </c>
      <c r="C39" s="366" t="str">
        <f ca="1">IF('Reference sheet'!G35="","x",'Reference sheet'!G35)</f>
        <v>x</v>
      </c>
      <c r="D39" s="28" t="str">
        <f ca="1">IF(C39="x","",IF(C39="n/a",".",IF(AND(C39&gt;=0%,C39&lt;=59%),"..",IF(AND(C39&gt;=60%,C39&lt;=99%),"…",IF(C39=100%,"….","")))))</f>
        <v/>
      </c>
      <c r="E39" s="28" t="str">
        <f ca="1">IF(C39="x","",IF(C39="n/a",".",IF(AND(C39&gt;=10%,C39&lt;=59%),"..",IF(AND(C39&gt;=60%,C39&lt;=99%),"…",IF(C39=100%,"….","")))))</f>
        <v/>
      </c>
      <c r="F39" s="28" t="str">
        <f ca="1">IF(C39="x","",IF(C39="n/a",".",IF(AND(C39&gt;=20%,C39&lt;=59%),"..",IF(AND(C39&gt;=60%,C39&lt;=99%),"…",IF(C39=100%,"….","")))))</f>
        <v/>
      </c>
      <c r="G39" s="28" t="str">
        <f ca="1">IF(C39="x","",IF(C39="n/a",".",IF(AND(C39&gt;=30%,C39&lt;=59%),"..",IF(AND(C39&gt;=60%,C39&lt;=99%),"…",IF(C39=100%,"….","")))))</f>
        <v/>
      </c>
      <c r="H39" s="28" t="str">
        <f ca="1">IF(C39="x","",IF(C39="n/a",".",IF(AND(C39&gt;=40%,C39&lt;=59%),"..",IF(AND(C39&gt;=60%,C39&lt;=99%),"…",IF(C39=100%,"….","")))))</f>
        <v/>
      </c>
      <c r="I39" s="28" t="str">
        <f ca="1">IF(C39="x","",IF(C39="n/a",".",IF(AND(C39&gt;=50%,C39&lt;=59%),"..",IF(AND(C39&gt;=60%,C39&lt;=99%),"…",IF(C39=100%,"….","")))))</f>
        <v/>
      </c>
      <c r="J39" s="28" t="str">
        <f ca="1">IF(C39="x","",IF(C39="n/a",".",IF(AND(C39&gt;=60%,C39&lt;=99%),"…",IF(C39=100%,"….",""))))</f>
        <v/>
      </c>
      <c r="K39" s="28" t="str">
        <f ca="1">IF(C39="x","",IF(C39="n/a",".",IF(AND(C39&gt;=70%,C39&lt;=99%),"…",IF(C39=100%,"….",""))))</f>
        <v/>
      </c>
      <c r="L39" s="28" t="str">
        <f ca="1">IF(C39="x","",IF(C39="n/a",".",IF(AND(C39&gt;=80%,C39&lt;=99%),"…",IF(C39=100%,"….",""))))</f>
        <v/>
      </c>
      <c r="M39" s="28" t="str">
        <f ca="1">IF(C39="x","",IF(C39="n/a",".",IF(AND(C39&gt;=90%,C39&lt;=99%),"…",IF(C39=100%,"….",""))))</f>
        <v/>
      </c>
      <c r="N39" s="104" t="str">
        <f ca="1">IF(C39="x","",IF(C39="n/a",".",IF(C39=100%,"….","")))</f>
        <v/>
      </c>
      <c r="P39" s="86" t="s">
        <v>107</v>
      </c>
      <c r="Q39" s="91" t="str">
        <f t="shared" ca="1" si="1"/>
        <v/>
      </c>
      <c r="R39" s="19" t="str">
        <f t="shared" ca="1" si="2"/>
        <v/>
      </c>
      <c r="S39" s="92" t="str">
        <f t="shared" ca="1" si="3"/>
        <v/>
      </c>
    </row>
    <row r="40" spans="2:19">
      <c r="B40" s="275">
        <v>1.21</v>
      </c>
      <c r="C40" s="367" t="str">
        <f ca="1">IF('Reference sheet'!G36="","x",'Reference sheet'!G36)</f>
        <v>x</v>
      </c>
      <c r="D40" s="32" t="str">
        <f ca="1">IF(C40="x","",IF(C40="n/a",".",IF(AND(C40&gt;=0%,C40&lt;=59%),"..",IF(AND(C40&gt;=60%,C40&lt;=99%),"…",IF(C40=100%,"….","")))))</f>
        <v/>
      </c>
      <c r="E40" s="32" t="str">
        <f ca="1">IF(C40="x","",IF(C40="n/a",".",IF(AND(C40&gt;=10%,C40&lt;=59%),"..",IF(AND(C40&gt;=60%,C40&lt;=99%),"…",IF(C40=100%,"….","")))))</f>
        <v/>
      </c>
      <c r="F40" s="32" t="str">
        <f ca="1">IF(C40="x","",IF(C40="n/a",".",IF(AND(C40&gt;=20%,C40&lt;=59%),"..",IF(AND(C40&gt;=60%,C40&lt;=99%),"…",IF(C40=100%,"….","")))))</f>
        <v/>
      </c>
      <c r="G40" s="32" t="str">
        <f ca="1">IF(C40="x","",IF(C40="n/a",".",IF(AND(C40&gt;=30%,C40&lt;=59%),"..",IF(AND(C40&gt;=60%,C40&lt;=99%),"…",IF(C40=100%,"….","")))))</f>
        <v/>
      </c>
      <c r="H40" s="32" t="str">
        <f ca="1">IF(C40="x","",IF(C40="n/a",".",IF(AND(C40&gt;=40%,C40&lt;=59%),"..",IF(AND(C40&gt;=60%,C40&lt;=99%),"…",IF(C40=100%,"….","")))))</f>
        <v/>
      </c>
      <c r="I40" s="32" t="str">
        <f ca="1">IF(C40="x","",IF(C40="n/a",".",IF(AND(C40&gt;=50%,C40&lt;=59%),"..",IF(AND(C40&gt;=60%,C40&lt;=99%),"…",IF(C40=100%,"….","")))))</f>
        <v/>
      </c>
      <c r="J40" s="32" t="str">
        <f ca="1">IF(C40="x","",IF(C40="n/a",".",IF(AND(C40&gt;=60%,C40&lt;=99%),"…",IF(C40=100%,"….",""))))</f>
        <v/>
      </c>
      <c r="K40" s="32" t="str">
        <f ca="1">IF(C40="x","",IF(C40="n/a",".",IF(AND(C40&gt;=70%,C40&lt;=99%),"…",IF(C40=100%,"….",""))))</f>
        <v/>
      </c>
      <c r="L40" s="32" t="str">
        <f ca="1">IF(C40="x","",IF(C40="n/a",".",IF(AND(C40&gt;=80%,C40&lt;=99%),"…",IF(C40=100%,"….",""))))</f>
        <v/>
      </c>
      <c r="M40" s="32" t="str">
        <f ca="1">IF(C40="x","",IF(C40="n/a",".",IF(AND(C40&gt;=90%,C40&lt;=99%),"…",IF(C40=100%,"….",""))))</f>
        <v/>
      </c>
      <c r="N40" s="103" t="str">
        <f ca="1">IF(C40="x","",IF(C40="n/a",".",IF(C40=100%,"….","")))</f>
        <v/>
      </c>
      <c r="P40" s="86" t="s">
        <v>126</v>
      </c>
      <c r="Q40" s="91">
        <f t="shared" ca="1" si="1"/>
        <v>0</v>
      </c>
      <c r="R40" s="19">
        <f t="shared" ca="1" si="2"/>
        <v>0</v>
      </c>
      <c r="S40" s="92">
        <f t="shared" ca="1" si="3"/>
        <v>1</v>
      </c>
    </row>
    <row r="41" spans="2:19">
      <c r="B41" s="101" t="s">
        <v>36</v>
      </c>
      <c r="C41" s="1"/>
      <c r="D41" s="1"/>
      <c r="E41" s="1"/>
      <c r="F41" s="1"/>
      <c r="G41" s="1"/>
      <c r="H41" s="1"/>
      <c r="I41" s="1"/>
      <c r="J41" s="1"/>
      <c r="K41" s="1"/>
      <c r="L41" s="1"/>
      <c r="M41" s="1"/>
      <c r="N41" s="99"/>
    </row>
    <row r="42" spans="2:19">
      <c r="B42" s="275">
        <v>1.22</v>
      </c>
      <c r="C42" s="16" t="str">
        <f ca="1">IF('Reference sheet'!G38="","x",'Reference sheet'!G38)</f>
        <v>x</v>
      </c>
      <c r="D42" s="1" t="str">
        <f ca="1">IF(C42="x","",IF(C42="n/a",".",IF(AND(C42&gt;=0%,C42&lt;=59%),"..",IF(AND(C42&gt;=60%,C42&lt;=99%),"…",IF(C42=100%,"….","")))))</f>
        <v/>
      </c>
      <c r="E42" s="1" t="str">
        <f ca="1">IF(C42="x","",IF(C42="n/a",".",IF(AND(C42&gt;=10%,C42&lt;=59%),"..",IF(AND(C42&gt;=60%,C42&lt;=99%),"…",IF(C42=100%,"….","")))))</f>
        <v/>
      </c>
      <c r="F42" s="1" t="str">
        <f ca="1">IF(C42="x","",IF(C42="n/a",".",IF(AND(C42&gt;=20%,C42&lt;=59%),"..",IF(AND(C42&gt;=60%,C42&lt;=99%),"…",IF(C42=100%,"….","")))))</f>
        <v/>
      </c>
      <c r="G42" s="1" t="str">
        <f ca="1">IF(C42="x","",IF(C42="n/a",".",IF(AND(C42&gt;=30%,C42&lt;=59%),"..",IF(AND(C42&gt;=60%,C42&lt;=99%),"…",IF(C42=100%,"….","")))))</f>
        <v/>
      </c>
      <c r="H42" s="1" t="str">
        <f ca="1">IF(C42="x","",IF(C42="n/a",".",IF(AND(C42&gt;=40%,C42&lt;=59%),"..",IF(AND(C42&gt;=60%,C42&lt;=99%),"…",IF(C42=100%,"….","")))))</f>
        <v/>
      </c>
      <c r="I42" s="1" t="str">
        <f ca="1">IF(C42="x","",IF(C42="n/a",".",IF(AND(C42&gt;=50%,C42&lt;=59%),"..",IF(AND(C42&gt;=60%,C42&lt;=99%),"…",IF(C42=100%,"….","")))))</f>
        <v/>
      </c>
      <c r="J42" s="1" t="str">
        <f ca="1">IF(C42="x","",IF(C42="n/a",".",IF(AND(C42&gt;=60%,C42&lt;=99%),"…",IF(C42=100%,"….",""))))</f>
        <v/>
      </c>
      <c r="K42" s="1" t="str">
        <f ca="1">IF(C42="x","",IF(C42="n/a",".",IF(AND(C42&gt;=70%,C42&lt;=99%),"…",IF(C42=100%,"….",""))))</f>
        <v/>
      </c>
      <c r="L42" s="1" t="str">
        <f ca="1">IF(C42="x","",IF(C42="n/a",".",IF(AND(C42&gt;=80%,C42&lt;=99%),"…",IF(C42=100%,"….",""))))</f>
        <v/>
      </c>
      <c r="M42" s="1" t="str">
        <f ca="1">IF(C42="x","",IF(C42="n/a",".",IF(AND(C42&gt;=90%,C42&lt;=99%),"…",IF(C42=100%,"….",""))))</f>
        <v/>
      </c>
      <c r="N42" s="99" t="str">
        <f ca="1">IF(C42="x","",IF(C42="n/a",".",IF(C42=100%,"….","")))</f>
        <v/>
      </c>
    </row>
    <row r="43" spans="2:19">
      <c r="B43" s="101" t="s">
        <v>39</v>
      </c>
      <c r="C43" s="1"/>
      <c r="D43" s="1"/>
      <c r="E43" s="1"/>
      <c r="F43" s="1"/>
      <c r="G43" s="1"/>
      <c r="H43" s="1"/>
      <c r="I43" s="1"/>
      <c r="J43" s="1"/>
      <c r="K43" s="1"/>
      <c r="L43" s="1"/>
      <c r="M43" s="1"/>
      <c r="N43" s="99"/>
    </row>
    <row r="44" spans="2:19">
      <c r="B44" s="275">
        <v>1.23</v>
      </c>
      <c r="C44" s="16" t="str">
        <f ca="1">IF('Reference sheet'!G40="","x",'Reference sheet'!G40)</f>
        <v>x</v>
      </c>
      <c r="D44" s="26" t="str">
        <f ca="1">IF(C44="x","",IF(C44="n/a",".",IF(AND(C44&gt;=0%,C44&lt;=59%),"..",IF(AND(C44&gt;=60%,C44&lt;=99%),"…",IF(C44=100%,"….","")))))</f>
        <v/>
      </c>
      <c r="E44" s="26" t="str">
        <f ca="1">IF(C44="x","",IF(C44="n/a",".",IF(AND(C44&gt;=10%,C44&lt;=59%),"..",IF(AND(C44&gt;=60%,C44&lt;=99%),"…",IF(C44=100%,"….","")))))</f>
        <v/>
      </c>
      <c r="F44" s="26" t="str">
        <f ca="1">IF(C44="x","",IF(C44="n/a",".",IF(AND(C44&gt;=20%,C44&lt;=59%),"..",IF(AND(C44&gt;=60%,C44&lt;=99%),"…",IF(C44=100%,"….","")))))</f>
        <v/>
      </c>
      <c r="G44" s="26" t="str">
        <f ca="1">IF(C44="x","",IF(C44="n/a",".",IF(AND(C44&gt;=30%,C44&lt;=59%),"..",IF(AND(C44&gt;=60%,C44&lt;=99%),"…",IF(C44=100%,"….","")))))</f>
        <v/>
      </c>
      <c r="H44" s="26" t="str">
        <f ca="1">IF(C44="x","",IF(C44="n/a",".",IF(AND(C44&gt;=40%,C44&lt;=59%),"..",IF(AND(C44&gt;=60%,C44&lt;=99%),"…",IF(C44=100%,"….","")))))</f>
        <v/>
      </c>
      <c r="I44" s="26" t="str">
        <f ca="1">IF(C44="x","",IF(C44="n/a",".",IF(AND(C44&gt;=50%,C44&lt;=59%),"..",IF(AND(C44&gt;=60%,C44&lt;=99%),"…",IF(C44=100%,"….","")))))</f>
        <v/>
      </c>
      <c r="J44" s="26" t="str">
        <f ca="1">IF(C44="x","",IF(C44="n/a",".",IF(AND(C44&gt;=60%,C44&lt;=99%),"…",IF(C44=100%,"….",""))))</f>
        <v/>
      </c>
      <c r="K44" s="26" t="str">
        <f ca="1">IF(C44="x","",IF(C44="n/a",".",IF(AND(C44&gt;=70%,C44&lt;=99%),"…",IF(C44=100%,"….",""))))</f>
        <v/>
      </c>
      <c r="L44" s="26" t="str">
        <f ca="1">IF(C44="x","",IF(C44="n/a",".",IF(AND(C44&gt;=80%,C44&lt;=99%),"…",IF(C44=100%,"….",""))))</f>
        <v/>
      </c>
      <c r="M44" s="26" t="str">
        <f ca="1">IF(C44="x","",IF(C44="n/a",".",IF(AND(C44&gt;=90%,C44&lt;=99%),"…",IF(C44=100%,"….",""))))</f>
        <v/>
      </c>
      <c r="N44" s="102" t="str">
        <f ca="1">IF(C44="x","",IF(C44="n/a",".",IF(C44=100%,"….","")))</f>
        <v/>
      </c>
    </row>
    <row r="45" spans="2:19">
      <c r="B45" s="101" t="s">
        <v>626</v>
      </c>
      <c r="C45" s="1"/>
      <c r="D45" s="1"/>
      <c r="E45" s="1"/>
      <c r="F45" s="1"/>
      <c r="G45" s="1"/>
      <c r="H45" s="1"/>
      <c r="I45" s="1"/>
      <c r="J45" s="1"/>
      <c r="K45" s="1"/>
      <c r="L45" s="1"/>
      <c r="M45" s="1"/>
      <c r="N45" s="99"/>
    </row>
    <row r="46" spans="2:19">
      <c r="B46" s="275">
        <v>1.24</v>
      </c>
      <c r="C46" s="16" t="str">
        <f ca="1">IF('Reference sheet'!G42="","x",'Reference sheet'!G42)</f>
        <v>x</v>
      </c>
      <c r="D46" s="32" t="str">
        <f ca="1">IF(C46="x","",IF(C46="n/a",".",IF(AND(C46&gt;=0%,C46&lt;=59%),"..",IF(AND(C46&gt;=60%,C46&lt;=99%),"…",IF(C46=100%,"….","")))))</f>
        <v/>
      </c>
      <c r="E46" s="32" t="str">
        <f ca="1">IF(C46="x","",IF(C46="n/a",".",IF(AND(C46&gt;=10%,C46&lt;=59%),"..",IF(AND(C46&gt;=60%,C46&lt;=99%),"…",IF(C46=100%,"….","")))))</f>
        <v/>
      </c>
      <c r="F46" s="32" t="str">
        <f ca="1">IF(C46="x","",IF(C46="n/a",".",IF(AND(C46&gt;=20%,C46&lt;=59%),"..",IF(AND(C46&gt;=60%,C46&lt;=99%),"…",IF(C46=100%,"….","")))))</f>
        <v/>
      </c>
      <c r="G46" s="32" t="str">
        <f ca="1">IF(C46="x","",IF(C46="n/a",".",IF(AND(C46&gt;=30%,C46&lt;=59%),"..",IF(AND(C46&gt;=60%,C46&lt;=99%),"…",IF(C46=100%,"….","")))))</f>
        <v/>
      </c>
      <c r="H46" s="32" t="str">
        <f ca="1">IF(C46="x","",IF(C46="n/a",".",IF(AND(C46&gt;=40%,C46&lt;=59%),"..",IF(AND(C46&gt;=60%,C46&lt;=99%),"…",IF(C46=100%,"….","")))))</f>
        <v/>
      </c>
      <c r="I46" s="32" t="str">
        <f ca="1">IF(C46="x","",IF(C46="n/a",".",IF(AND(C46&gt;=50%,C46&lt;=59%),"..",IF(AND(C46&gt;=60%,C46&lt;=99%),"…",IF(C46=100%,"….","")))))</f>
        <v/>
      </c>
      <c r="J46" s="32" t="str">
        <f ca="1">IF(C46="x","",IF(C46="n/a",".",IF(AND(C46&gt;=60%,C46&lt;=99%),"…",IF(C46=100%,"….",""))))</f>
        <v/>
      </c>
      <c r="K46" s="32" t="str">
        <f ca="1">IF(C46="x","",IF(C46="n/a",".",IF(AND(C46&gt;=70%,C46&lt;=99%),"…",IF(C46=100%,"….",""))))</f>
        <v/>
      </c>
      <c r="L46" s="32" t="str">
        <f ca="1">IF(C46="x","",IF(C46="n/a",".",IF(AND(C46&gt;=80%,C46&lt;=99%),"…",IF(C46=100%,"….",""))))</f>
        <v/>
      </c>
      <c r="M46" s="32" t="str">
        <f ca="1">IF(C46="x","",IF(C46="n/a",".",IF(AND(C46&gt;=90%,C46&lt;=99%),"…",IF(C46=100%,"….",""))))</f>
        <v/>
      </c>
      <c r="N46" s="103" t="str">
        <f ca="1">IF(C46="x","",IF(C46="n/a",".",IF(C46=100%,"….","")))</f>
        <v/>
      </c>
    </row>
    <row r="47" spans="2:19">
      <c r="B47" s="175" t="s">
        <v>41</v>
      </c>
      <c r="C47" s="81"/>
      <c r="D47" s="81"/>
      <c r="E47" s="81"/>
      <c r="F47" s="81"/>
      <c r="G47" s="81"/>
      <c r="H47" s="81"/>
      <c r="I47" s="81"/>
      <c r="J47" s="81"/>
      <c r="K47" s="81"/>
      <c r="L47" s="81"/>
      <c r="M47" s="81"/>
      <c r="N47" s="100"/>
    </row>
    <row r="48" spans="2:19">
      <c r="B48" s="101" t="s">
        <v>629</v>
      </c>
      <c r="C48" s="1"/>
      <c r="D48" s="1"/>
      <c r="E48" s="1"/>
      <c r="F48" s="1"/>
      <c r="G48" s="1"/>
      <c r="H48" s="1"/>
      <c r="I48" s="1"/>
      <c r="J48" s="1"/>
      <c r="K48" s="1"/>
      <c r="L48" s="1"/>
      <c r="M48" s="1"/>
      <c r="N48" s="99"/>
    </row>
    <row r="49" spans="2:14">
      <c r="B49" s="275">
        <v>1.25</v>
      </c>
      <c r="C49" s="366" t="str">
        <f ca="1">IF('Reference sheet'!G45="","x",'Reference sheet'!G45)</f>
        <v>x</v>
      </c>
      <c r="D49" s="26" t="str">
        <f ca="1">IF(C49="x","",IF(C49="n/a",".",IF(AND(C49&gt;=0%,C49&lt;=59%),"..",IF(AND(C49&gt;=60%,C49&lt;=99%),"…",IF(C49=100%,"….","")))))</f>
        <v/>
      </c>
      <c r="E49" s="26" t="str">
        <f ca="1">IF(C49="x","",IF(C49="n/a",".",IF(AND(C49&gt;=10%,C49&lt;=59%),"..",IF(AND(C49&gt;=60%,C49&lt;=99%),"…",IF(C49=100%,"….","")))))</f>
        <v/>
      </c>
      <c r="F49" s="26" t="str">
        <f ca="1">IF(C49="x","",IF(C49="n/a",".",IF(AND(C49&gt;=20%,C49&lt;=59%),"..",IF(AND(C49&gt;=60%,C49&lt;=99%),"…",IF(C49=100%,"….","")))))</f>
        <v/>
      </c>
      <c r="G49" s="26" t="str">
        <f ca="1">IF(C49="x","",IF(C49="n/a",".",IF(AND(C49&gt;=30%,C49&lt;=59%),"..",IF(AND(C49&gt;=60%,C49&lt;=99%),"…",IF(C49=100%,"….","")))))</f>
        <v/>
      </c>
      <c r="H49" s="26" t="str">
        <f ca="1">IF(C49="x","",IF(C49="n/a",".",IF(AND(C49&gt;=40%,C49&lt;=59%),"..",IF(AND(C49&gt;=60%,C49&lt;=99%),"…",IF(C49=100%,"….","")))))</f>
        <v/>
      </c>
      <c r="I49" s="26" t="str">
        <f ca="1">IF(C49="x","",IF(C49="n/a",".",IF(AND(C49&gt;=50%,C49&lt;=59%),"..",IF(AND(C49&gt;=60%,C49&lt;=99%),"…",IF(C49=100%,"….","")))))</f>
        <v/>
      </c>
      <c r="J49" s="26" t="str">
        <f ca="1">IF(C49="x","",IF(C49="n/a",".",IF(AND(C49&gt;=60%,C49&lt;=99%),"…",IF(C49=100%,"….",""))))</f>
        <v/>
      </c>
      <c r="K49" s="26" t="str">
        <f ca="1">IF(C49="x","",IF(C49="n/a",".",IF(AND(C49&gt;=70%,C49&lt;=99%),"…",IF(C49=100%,"….",""))))</f>
        <v/>
      </c>
      <c r="L49" s="26" t="str">
        <f ca="1">IF(C49="x","",IF(C49="n/a",".",IF(AND(C49&gt;=80%,C49&lt;=99%),"…",IF(C49=100%,"….",""))))</f>
        <v/>
      </c>
      <c r="M49" s="26" t="str">
        <f ca="1">IF(C49="x","",IF(C49="n/a",".",IF(AND(C49&gt;=90%,C49&lt;=99%),"…",IF(C49=100%,"….",""))))</f>
        <v/>
      </c>
      <c r="N49" s="102" t="str">
        <f ca="1">IF(C49="x","",IF(C49="n/a",".",IF(C49=100%,"….","")))</f>
        <v/>
      </c>
    </row>
    <row r="50" spans="2:14">
      <c r="B50" s="275">
        <v>1.26</v>
      </c>
      <c r="C50" s="367" t="str">
        <f ca="1">IF('Reference sheet'!G46="","x",'Reference sheet'!G46)</f>
        <v>n/a</v>
      </c>
      <c r="D50" s="32" t="str">
        <f ca="1">IF(C50="x","",IF(C50="n/a",".",IF(AND(C50&gt;=0%,C50&lt;=59%),"..",IF(AND(C50&gt;=60%,C50&lt;=99%),"…",IF(C50=100%,"….","")))))</f>
        <v>.</v>
      </c>
      <c r="E50" s="32" t="str">
        <f ca="1">IF(C50="x","",IF(C50="n/a",".",IF(AND(C50&gt;=10%,C50&lt;=59%),"..",IF(AND(C50&gt;=60%,C50&lt;=99%),"…",IF(C50=100%,"….","")))))</f>
        <v>.</v>
      </c>
      <c r="F50" s="32" t="str">
        <f ca="1">IF(C50="x","",IF(C50="n/a",".",IF(AND(C50&gt;=20%,C50&lt;=59%),"..",IF(AND(C50&gt;=60%,C50&lt;=99%),"…",IF(C50=100%,"….","")))))</f>
        <v>.</v>
      </c>
      <c r="G50" s="32" t="str">
        <f ca="1">IF(C50="x","",IF(C50="n/a",".",IF(AND(C50&gt;=30%,C50&lt;=59%),"..",IF(AND(C50&gt;=60%,C50&lt;=99%),"…",IF(C50=100%,"….","")))))</f>
        <v>.</v>
      </c>
      <c r="H50" s="32" t="str">
        <f ca="1">IF(C50="x","",IF(C50="n/a",".",IF(AND(C50&gt;=40%,C50&lt;=59%),"..",IF(AND(C50&gt;=60%,C50&lt;=99%),"…",IF(C50=100%,"….","")))))</f>
        <v>.</v>
      </c>
      <c r="I50" s="32" t="str">
        <f ca="1">IF(C50="x","",IF(C50="n/a",".",IF(AND(C50&gt;=50%,C50&lt;=59%),"..",IF(AND(C50&gt;=60%,C50&lt;=99%),"…",IF(C50=100%,"….","")))))</f>
        <v>.</v>
      </c>
      <c r="J50" s="32" t="str">
        <f ca="1">IF(C50="x","",IF(C50="n/a",".",IF(AND(C50&gt;=60%,C50&lt;=99%),"…",IF(C50=100%,"….",""))))</f>
        <v>.</v>
      </c>
      <c r="K50" s="32" t="str">
        <f ca="1">IF(C50="x","",IF(C50="n/a",".",IF(AND(C50&gt;=70%,C50&lt;=99%),"…",IF(C50=100%,"….",""))))</f>
        <v>.</v>
      </c>
      <c r="L50" s="32" t="str">
        <f ca="1">IF(C50="x","",IF(C50="n/a",".",IF(AND(C50&gt;=80%,C50&lt;=99%),"…",IF(C50=100%,"….",""))))</f>
        <v>.</v>
      </c>
      <c r="M50" s="32" t="str">
        <f ca="1">IF(C50="x","",IF(C50="n/a",".",IF(AND(C50&gt;=90%,C50&lt;=99%),"…",IF(C50=100%,"….",""))))</f>
        <v>.</v>
      </c>
      <c r="N50" s="103" t="str">
        <f ca="1">IF(C50="x","",IF(C50="n/a",".",IF(C50=100%,"….","")))</f>
        <v>.</v>
      </c>
    </row>
    <row r="51" spans="2:14">
      <c r="B51" s="1"/>
      <c r="C51" s="1"/>
      <c r="D51" s="1"/>
      <c r="E51" s="1"/>
      <c r="F51" s="1"/>
      <c r="G51" s="1"/>
      <c r="H51" s="1"/>
      <c r="I51" s="1"/>
      <c r="J51" s="1"/>
      <c r="K51" s="1"/>
      <c r="L51" s="1"/>
      <c r="M51" s="1"/>
      <c r="N51" s="1"/>
    </row>
    <row r="52" spans="2:14">
      <c r="B52" s="82" t="s">
        <v>0</v>
      </c>
      <c r="C52" s="81"/>
      <c r="D52" s="81"/>
      <c r="E52" s="81"/>
      <c r="F52" s="81"/>
      <c r="G52" s="81"/>
      <c r="H52" s="81"/>
      <c r="I52" s="81"/>
      <c r="J52" s="81"/>
      <c r="K52" s="81"/>
      <c r="L52" s="81"/>
      <c r="M52" s="81"/>
      <c r="N52" s="81"/>
    </row>
    <row r="53" spans="2:14">
      <c r="B53" s="81" t="s">
        <v>134</v>
      </c>
      <c r="C53" s="81"/>
      <c r="D53" s="81"/>
      <c r="E53" s="81"/>
      <c r="F53" s="81"/>
      <c r="G53" s="326">
        <f ca="1">COUNTIF(C6:C50,1)</f>
        <v>0</v>
      </c>
      <c r="H53" s="327">
        <f ca="1">IFERROR(G53/G56,"")</f>
        <v>0</v>
      </c>
      <c r="I53" s="81"/>
      <c r="J53" s="81"/>
      <c r="K53" s="81"/>
      <c r="L53" s="81"/>
      <c r="M53" s="81"/>
      <c r="N53" s="81"/>
    </row>
    <row r="54" spans="2:14">
      <c r="B54" s="81" t="s">
        <v>135</v>
      </c>
      <c r="C54" s="81"/>
      <c r="D54" s="81"/>
      <c r="E54" s="81"/>
      <c r="F54" s="81"/>
      <c r="G54" s="326">
        <f ca="1">COUNTIFS(C6:C50,"&lt;&gt;",C6:C50,"&lt;&gt;n/a",C6:C50,"&lt;&gt;x",C6:C50,"&lt;&gt;1")</f>
        <v>0</v>
      </c>
      <c r="H54" s="327">
        <f ca="1">IFERROR(G54/G56,"")</f>
        <v>0</v>
      </c>
      <c r="I54" s="81"/>
      <c r="J54" s="81"/>
      <c r="K54" s="81"/>
      <c r="L54" s="81"/>
      <c r="M54" s="81"/>
      <c r="N54" s="81"/>
    </row>
    <row r="55" spans="2:14">
      <c r="B55" s="81" t="s">
        <v>136</v>
      </c>
      <c r="C55" s="81"/>
      <c r="D55" s="81"/>
      <c r="E55" s="81"/>
      <c r="F55" s="81"/>
      <c r="G55" s="326">
        <f ca="1">COUNTIF(C6:C50,"n/a")</f>
        <v>6</v>
      </c>
      <c r="H55" s="327">
        <f ca="1">IFERROR(G55/G56,"")</f>
        <v>1</v>
      </c>
      <c r="I55" s="81"/>
      <c r="J55" s="81"/>
      <c r="K55" s="81"/>
      <c r="L55" s="81"/>
      <c r="M55" s="81"/>
      <c r="N55" s="81"/>
    </row>
    <row r="56" spans="2:14">
      <c r="B56" s="81" t="s">
        <v>137</v>
      </c>
      <c r="C56" s="81"/>
      <c r="D56" s="81"/>
      <c r="E56" s="81"/>
      <c r="F56" s="81"/>
      <c r="G56" s="326">
        <f ca="1">SUM(G53:G55)</f>
        <v>6</v>
      </c>
      <c r="H56" s="328" t="str">
        <f ca="1">IF(OR(G56=0,G56=26),"","NOTE: Total should be equal to 26, please review actions")</f>
        <v>NOTE: Total should be equal to 26, please review actions</v>
      </c>
      <c r="I56" s="81"/>
      <c r="J56" s="81"/>
      <c r="K56" s="81"/>
      <c r="L56" s="81"/>
      <c r="M56" s="81"/>
      <c r="N56" s="81"/>
    </row>
    <row r="57" spans="2:14">
      <c r="B57" s="1"/>
      <c r="C57" s="1"/>
      <c r="D57" s="1"/>
      <c r="E57" s="1"/>
      <c r="F57" s="1"/>
      <c r="G57" s="1"/>
      <c r="H57" s="1"/>
      <c r="I57" s="1"/>
      <c r="J57" s="1"/>
      <c r="K57" s="1"/>
      <c r="L57" s="1"/>
      <c r="M57" s="1"/>
      <c r="N57" s="1"/>
    </row>
    <row r="58" spans="2:14">
      <c r="B58" s="10" t="s">
        <v>836</v>
      </c>
      <c r="C58" s="1"/>
      <c r="D58" s="1"/>
      <c r="E58" s="1"/>
      <c r="F58" s="1" t="str">
        <f>F1</f>
        <v>Enter the name of your Service here.</v>
      </c>
      <c r="G58" s="1"/>
      <c r="H58" s="1"/>
      <c r="I58" s="1"/>
      <c r="J58" s="1"/>
      <c r="K58" s="1"/>
      <c r="L58" s="1"/>
      <c r="M58" s="1"/>
      <c r="N58" s="1"/>
    </row>
    <row r="59" spans="2:14">
      <c r="B59" s="1" t="s">
        <v>845</v>
      </c>
      <c r="C59" s="1"/>
      <c r="D59" s="1"/>
      <c r="E59" s="1"/>
      <c r="F59" s="1"/>
      <c r="G59" s="1"/>
      <c r="H59" s="1"/>
      <c r="I59" s="1"/>
      <c r="J59" s="1"/>
      <c r="K59" s="1"/>
      <c r="L59" s="1"/>
      <c r="M59" s="1"/>
      <c r="N59" s="1"/>
    </row>
    <row r="60" spans="2:14">
      <c r="B60" s="1"/>
      <c r="C60" s="1"/>
      <c r="D60" s="1"/>
      <c r="E60" s="1"/>
      <c r="F60" s="1"/>
      <c r="G60" s="1"/>
      <c r="H60" s="1"/>
      <c r="I60" s="1"/>
      <c r="J60" s="1"/>
      <c r="K60" s="1"/>
      <c r="L60" s="1"/>
      <c r="M60" s="1"/>
      <c r="N60" s="1"/>
    </row>
    <row r="61" spans="2:14">
      <c r="B61" s="407" t="s">
        <v>120</v>
      </c>
      <c r="C61" s="412" t="s">
        <v>121</v>
      </c>
      <c r="D61" s="407" t="s">
        <v>115</v>
      </c>
      <c r="E61" s="407"/>
      <c r="F61" s="407"/>
      <c r="G61" s="407"/>
      <c r="H61" s="407"/>
      <c r="I61" s="407"/>
      <c r="J61" s="407"/>
      <c r="K61" s="407"/>
      <c r="L61" s="407"/>
      <c r="M61" s="407"/>
      <c r="N61" s="43" t="s">
        <v>114</v>
      </c>
    </row>
    <row r="62" spans="2:14">
      <c r="B62" s="407"/>
      <c r="C62" s="412"/>
      <c r="D62" s="44">
        <v>0</v>
      </c>
      <c r="E62" s="44">
        <v>0.1</v>
      </c>
      <c r="F62" s="44">
        <v>0.2</v>
      </c>
      <c r="G62" s="44">
        <v>0.3</v>
      </c>
      <c r="H62" s="44">
        <v>0.4</v>
      </c>
      <c r="I62" s="44">
        <v>0.5</v>
      </c>
      <c r="J62" s="44">
        <v>0.6</v>
      </c>
      <c r="K62" s="44">
        <v>0.7</v>
      </c>
      <c r="L62" s="44">
        <v>0.8</v>
      </c>
      <c r="M62" s="44">
        <v>0.9</v>
      </c>
      <c r="N62" s="44">
        <v>1</v>
      </c>
    </row>
    <row r="63" spans="2:14">
      <c r="B63" s="24" t="s">
        <v>43</v>
      </c>
      <c r="C63" s="1"/>
      <c r="D63" s="1"/>
      <c r="E63" s="1"/>
      <c r="F63" s="1"/>
      <c r="G63" s="1"/>
      <c r="H63" s="1"/>
      <c r="I63" s="1"/>
      <c r="J63" s="1"/>
      <c r="K63" s="1"/>
      <c r="L63" s="1"/>
      <c r="M63" s="1"/>
      <c r="N63" s="18"/>
    </row>
    <row r="64" spans="2:14">
      <c r="B64" s="176" t="s">
        <v>44</v>
      </c>
      <c r="C64" s="39"/>
      <c r="D64" s="39"/>
      <c r="E64" s="39"/>
      <c r="F64" s="39"/>
      <c r="G64" s="39"/>
      <c r="H64" s="39"/>
      <c r="I64" s="39"/>
      <c r="J64" s="39"/>
      <c r="K64" s="39"/>
      <c r="L64" s="39"/>
      <c r="M64" s="39"/>
      <c r="N64" s="42"/>
    </row>
    <row r="65" spans="2:14">
      <c r="B65" s="17" t="s">
        <v>45</v>
      </c>
      <c r="C65" s="1"/>
      <c r="D65" s="1"/>
      <c r="E65" s="1"/>
      <c r="F65" s="1"/>
      <c r="G65" s="1"/>
      <c r="H65" s="1"/>
      <c r="I65" s="1"/>
      <c r="J65" s="1"/>
      <c r="K65" s="1"/>
      <c r="L65" s="1"/>
      <c r="M65" s="1"/>
      <c r="N65" s="18"/>
    </row>
    <row r="66" spans="2:14">
      <c r="B66" s="277">
        <v>2.0099999999999998</v>
      </c>
      <c r="C66" s="16" t="str">
        <f ca="1">IF('Reference sheet'!G50="","x",'Reference sheet'!G50)</f>
        <v>x</v>
      </c>
      <c r="D66" s="1" t="str">
        <f ca="1">IF(C66="x","",IF(C66="n/a",".",IF(AND(C66&gt;=0%,C66&lt;=59%),"..",IF(AND(C66&gt;=60%,C66&lt;=99%),"…",IF(C66=100%,"….","")))))</f>
        <v/>
      </c>
      <c r="E66" s="1" t="str">
        <f ca="1">IF(C66="x","",IF(C66="n/a",".",IF(AND(C66&gt;=10%,C66&lt;=59%),"..",IF(AND(C66&gt;=60%,C66&lt;=99%),"…",IF(C66=100%,"….","")))))</f>
        <v/>
      </c>
      <c r="F66" s="1" t="str">
        <f ca="1">IF(C66="x","",IF(C66="n/a",".",IF(AND(C66&gt;=20%,C66&lt;=59%),"..",IF(AND(C66&gt;=60%,C66&lt;=99%),"…",IF(C66=100%,"….","")))))</f>
        <v/>
      </c>
      <c r="G66" s="1" t="str">
        <f ca="1">IF(C66="x","",IF(C66="n/a",".",IF(AND(C66&gt;=30%,C66&lt;=59%),"..",IF(AND(C66&gt;=60%,C66&lt;=99%),"…",IF(C66=100%,"….","")))))</f>
        <v/>
      </c>
      <c r="H66" s="1" t="str">
        <f ca="1">IF(C66="x","",IF(C66="n/a",".",IF(AND(C66&gt;=40%,C66&lt;=59%),"..",IF(AND(C66&gt;=60%,C66&lt;=99%),"…",IF(C66=100%,"….","")))))</f>
        <v/>
      </c>
      <c r="I66" s="1" t="str">
        <f ca="1">IF(C66="x","",IF(C66="n/a",".",IF(AND(C66&gt;=50%,C66&lt;=59%),"..",IF(AND(C66&gt;=60%,C66&lt;=99%),"…",IF(C66=100%,"….","")))))</f>
        <v/>
      </c>
      <c r="J66" s="1" t="str">
        <f ca="1">IF(C66="x","",IF(C66="n/a",".",IF(AND(C66&gt;=60%,C66&lt;=99%),"…",IF(C66=100%,"….",""))))</f>
        <v/>
      </c>
      <c r="K66" s="1" t="str">
        <f ca="1">IF(C66="x","",IF(C66="n/a",".",IF(AND(C66&gt;=70%,C66&lt;=99%),"…",IF(C66=100%,"….",""))))</f>
        <v/>
      </c>
      <c r="L66" s="1" t="str">
        <f ca="1">IF(C66="x","",IF(C66="n/a",".",IF(AND(C66&gt;=80%,C66&lt;=99%),"…",IF(C66=100%,"….",""))))</f>
        <v/>
      </c>
      <c r="M66" s="1" t="str">
        <f ca="1">IF(C66="x","",IF(C66="n/a",".",IF(AND(C66&gt;=90%,C66&lt;=99%),"…",IF(C66=100%,"….",""))))</f>
        <v/>
      </c>
      <c r="N66" s="18" t="str">
        <f ca="1">IF(C66="x","",IF(C66="n/a",".",IF(C66=100%,"….","")))</f>
        <v/>
      </c>
    </row>
    <row r="67" spans="2:14">
      <c r="B67" s="17" t="s">
        <v>46</v>
      </c>
      <c r="C67" s="16"/>
      <c r="D67" s="1"/>
      <c r="E67" s="1"/>
      <c r="F67" s="1"/>
      <c r="G67" s="1"/>
      <c r="H67" s="1"/>
      <c r="I67" s="1"/>
      <c r="J67" s="1"/>
      <c r="K67" s="1"/>
      <c r="L67" s="1"/>
      <c r="M67" s="1"/>
      <c r="N67" s="18"/>
    </row>
    <row r="68" spans="2:14">
      <c r="B68" s="277">
        <v>2.02</v>
      </c>
      <c r="C68" s="16" t="str">
        <f ca="1">IF('Reference sheet'!G52="","x",'Reference sheet'!G52)</f>
        <v>x</v>
      </c>
      <c r="D68" s="1" t="str">
        <f ca="1">IF(C68="x","",IF(C68="n/a",".",IF(AND(C68&gt;=0%,C68&lt;=59%),"..",IF(AND(C68&gt;=60%,C68&lt;=99%),"…",IF(C68=100%,"….","")))))</f>
        <v/>
      </c>
      <c r="E68" s="1" t="str">
        <f ca="1">IF(C68="x","",IF(C68="n/a",".",IF(AND(C68&gt;=10%,C68&lt;=59%),"..",IF(AND(C68&gt;=60%,C68&lt;=99%),"…",IF(C68=100%,"….","")))))</f>
        <v/>
      </c>
      <c r="F68" s="1" t="str">
        <f ca="1">IF(C68="x","",IF(C68="n/a",".",IF(AND(C68&gt;=20%,C68&lt;=59%),"..",IF(AND(C68&gt;=60%,C68&lt;=99%),"…",IF(C68=100%,"….","")))))</f>
        <v/>
      </c>
      <c r="G68" s="1" t="str">
        <f ca="1">IF(C68="x","",IF(C68="n/a",".",IF(AND(C68&gt;=30%,C68&lt;=59%),"..",IF(AND(C68&gt;=60%,C68&lt;=99%),"…",IF(C68=100%,"….","")))))</f>
        <v/>
      </c>
      <c r="H68" s="1" t="str">
        <f ca="1">IF(C68="x","",IF(C68="n/a",".",IF(AND(C68&gt;=40%,C68&lt;=59%),"..",IF(AND(C68&gt;=60%,C68&lt;=99%),"…",IF(C68=100%,"….","")))))</f>
        <v/>
      </c>
      <c r="I68" s="1" t="str">
        <f ca="1">IF(C68="x","",IF(C68="n/a",".",IF(AND(C68&gt;=50%,C68&lt;=59%),"..",IF(AND(C68&gt;=60%,C68&lt;=99%),"…",IF(C68=100%,"….","")))))</f>
        <v/>
      </c>
      <c r="J68" s="1" t="str">
        <f ca="1">IF(C68="x","",IF(C68="n/a",".",IF(AND(C68&gt;=60%,C68&lt;=99%),"…",IF(C68=100%,"….",""))))</f>
        <v/>
      </c>
      <c r="K68" s="1" t="str">
        <f ca="1">IF(C68="x","",IF(C68="n/a",".",IF(AND(C68&gt;=70%,C68&lt;=99%),"…",IF(C68=100%,"….",""))))</f>
        <v/>
      </c>
      <c r="L68" s="1" t="str">
        <f ca="1">IF(C68="x","",IF(C68="n/a",".",IF(AND(C68&gt;=80%,C68&lt;=99%),"…",IF(C68=100%,"….",""))))</f>
        <v/>
      </c>
      <c r="M68" s="1" t="str">
        <f ca="1">IF(C68="x","",IF(C68="n/a",".",IF(AND(C68&gt;=90%,C68&lt;=99%),"…",IF(C68=100%,"….",""))))</f>
        <v/>
      </c>
      <c r="N68" s="18" t="str">
        <f ca="1">IF(C68="x","",IF(C68="n/a",".",IF(C68=100%,"….","")))</f>
        <v/>
      </c>
    </row>
    <row r="69" spans="2:14">
      <c r="B69" s="176" t="s">
        <v>47</v>
      </c>
      <c r="C69" s="39"/>
      <c r="D69" s="39"/>
      <c r="E69" s="39"/>
      <c r="F69" s="39"/>
      <c r="G69" s="39"/>
      <c r="H69" s="39"/>
      <c r="I69" s="39"/>
      <c r="J69" s="39"/>
      <c r="K69" s="39"/>
      <c r="L69" s="39"/>
      <c r="M69" s="39"/>
      <c r="N69" s="42"/>
    </row>
    <row r="70" spans="2:14">
      <c r="B70" s="17" t="s">
        <v>666</v>
      </c>
      <c r="C70" s="16"/>
      <c r="D70" s="1"/>
      <c r="E70" s="1"/>
      <c r="F70" s="1"/>
      <c r="G70" s="1"/>
      <c r="H70" s="1"/>
      <c r="I70" s="1"/>
      <c r="J70" s="1"/>
      <c r="K70" s="1"/>
      <c r="L70" s="1"/>
      <c r="M70" s="1"/>
      <c r="N70" s="18"/>
    </row>
    <row r="71" spans="2:14">
      <c r="B71" s="277">
        <v>2.0299999999999998</v>
      </c>
      <c r="C71" s="16" t="str">
        <f ca="1">IF('Reference sheet'!G55="","x",'Reference sheet'!G55)</f>
        <v>x</v>
      </c>
      <c r="D71" s="28" t="str">
        <f t="shared" ref="D71:D76" ca="1" si="4">IF(C71="x","",IF(C71="n/a",".",IF(AND(C71&gt;=0%,C71&lt;=59%),"..",IF(AND(C71&gt;=60%,C71&lt;=99%),"…",IF(C71=100%,"….","")))))</f>
        <v/>
      </c>
      <c r="E71" s="28" t="str">
        <f t="shared" ref="E71:E74" ca="1" si="5">IF(C71="x","",IF(C71="n/a",".",IF(AND(C71&gt;=10%,C71&lt;=59%),"..",IF(AND(C71&gt;=60%,C71&lt;=99%),"…",IF(C71=100%,"….","")))))</f>
        <v/>
      </c>
      <c r="F71" s="28" t="str">
        <f t="shared" ref="F71:F74" ca="1" si="6">IF(C71="x","",IF(C71="n/a",".",IF(AND(C71&gt;=20%,C71&lt;=59%),"..",IF(AND(C71&gt;=60%,C71&lt;=99%),"…",IF(C71=100%,"….","")))))</f>
        <v/>
      </c>
      <c r="G71" s="28" t="str">
        <f t="shared" ref="G71:G74" ca="1" si="7">IF(C71="x","",IF(C71="n/a",".",IF(AND(C71&gt;=30%,C71&lt;=59%),"..",IF(AND(C71&gt;=60%,C71&lt;=99%),"…",IF(C71=100%,"….","")))))</f>
        <v/>
      </c>
      <c r="H71" s="28" t="str">
        <f t="shared" ref="H71:H74" ca="1" si="8">IF(C71="x","",IF(C71="n/a",".",IF(AND(C71&gt;=40%,C71&lt;=59%),"..",IF(AND(C71&gt;=60%,C71&lt;=99%),"…",IF(C71=100%,"….","")))))</f>
        <v/>
      </c>
      <c r="I71" s="28" t="str">
        <f t="shared" ref="I71:I74" ca="1" si="9">IF(C71="x","",IF(C71="n/a",".",IF(AND(C71&gt;=50%,C71&lt;=59%),"..",IF(AND(C71&gt;=60%,C71&lt;=99%),"…",IF(C71=100%,"….","")))))</f>
        <v/>
      </c>
      <c r="J71" s="28" t="str">
        <f t="shared" ref="J71:J74" ca="1" si="10">IF(C71="x","",IF(C71="n/a",".",IF(AND(C71&gt;=60%,C71&lt;=99%),"…",IF(C71=100%,"….",""))))</f>
        <v/>
      </c>
      <c r="K71" s="28" t="str">
        <f t="shared" ref="K71:K74" ca="1" si="11">IF(C71="x","",IF(C71="n/a",".",IF(AND(C71&gt;=70%,C71&lt;=99%),"…",IF(C71=100%,"….",""))))</f>
        <v/>
      </c>
      <c r="L71" s="28" t="str">
        <f t="shared" ref="L71:L74" ca="1" si="12">IF(C71="x","",IF(C71="n/a",".",IF(AND(C71&gt;=80%,C71&lt;=99%),"…",IF(C71=100%,"….",""))))</f>
        <v/>
      </c>
      <c r="M71" s="28" t="str">
        <f t="shared" ref="M71:M74" ca="1" si="13">IF(C71="x","",IF(C71="n/a",".",IF(AND(C71&gt;=90%,C71&lt;=99%),"…",IF(C71=100%,"….",""))))</f>
        <v/>
      </c>
      <c r="N71" s="29" t="str">
        <f t="shared" ref="N71:N74" ca="1" si="14">IF(C71="x","",IF(C71="n/a",".",IF(C71=100%,"….","")))</f>
        <v/>
      </c>
    </row>
    <row r="72" spans="2:14">
      <c r="B72" s="17" t="s">
        <v>833</v>
      </c>
      <c r="C72" s="16"/>
      <c r="D72" s="1"/>
      <c r="E72" s="1"/>
      <c r="F72" s="1"/>
      <c r="G72" s="1"/>
      <c r="H72" s="1"/>
      <c r="I72" s="1"/>
      <c r="J72" s="1"/>
      <c r="K72" s="1"/>
      <c r="L72" s="1"/>
      <c r="M72" s="1"/>
      <c r="N72" s="18"/>
    </row>
    <row r="73" spans="2:14">
      <c r="B73" s="277">
        <v>2.04</v>
      </c>
      <c r="C73" s="366" t="str">
        <f ca="1">IF('Reference sheet'!G57="","x",'Reference sheet'!G57)</f>
        <v>x</v>
      </c>
      <c r="D73" s="28" t="str">
        <f t="shared" ca="1" si="4"/>
        <v/>
      </c>
      <c r="E73" s="28" t="str">
        <f t="shared" ca="1" si="5"/>
        <v/>
      </c>
      <c r="F73" s="28" t="str">
        <f t="shared" ca="1" si="6"/>
        <v/>
      </c>
      <c r="G73" s="28" t="str">
        <f t="shared" ca="1" si="7"/>
        <v/>
      </c>
      <c r="H73" s="28" t="str">
        <f t="shared" ca="1" si="8"/>
        <v/>
      </c>
      <c r="I73" s="28" t="str">
        <f t="shared" ca="1" si="9"/>
        <v/>
      </c>
      <c r="J73" s="28" t="str">
        <f t="shared" ca="1" si="10"/>
        <v/>
      </c>
      <c r="K73" s="28" t="str">
        <f t="shared" ca="1" si="11"/>
        <v/>
      </c>
      <c r="L73" s="28" t="str">
        <f t="shared" ca="1" si="12"/>
        <v/>
      </c>
      <c r="M73" s="28" t="str">
        <f t="shared" ca="1" si="13"/>
        <v/>
      </c>
      <c r="N73" s="29" t="str">
        <f t="shared" ca="1" si="14"/>
        <v/>
      </c>
    </row>
    <row r="74" spans="2:14">
      <c r="B74" s="277">
        <v>2.0499999999999998</v>
      </c>
      <c r="C74" s="368" t="str">
        <f ca="1">IF('Reference sheet'!G58="","x",'Reference sheet'!G58)</f>
        <v>x</v>
      </c>
      <c r="D74" s="28" t="str">
        <f t="shared" ca="1" si="4"/>
        <v/>
      </c>
      <c r="E74" s="28" t="str">
        <f t="shared" ca="1" si="5"/>
        <v/>
      </c>
      <c r="F74" s="28" t="str">
        <f t="shared" ca="1" si="6"/>
        <v/>
      </c>
      <c r="G74" s="28" t="str">
        <f t="shared" ca="1" si="7"/>
        <v/>
      </c>
      <c r="H74" s="28" t="str">
        <f t="shared" ca="1" si="8"/>
        <v/>
      </c>
      <c r="I74" s="28" t="str">
        <f t="shared" ca="1" si="9"/>
        <v/>
      </c>
      <c r="J74" s="28" t="str">
        <f t="shared" ca="1" si="10"/>
        <v/>
      </c>
      <c r="K74" s="28" t="str">
        <f t="shared" ca="1" si="11"/>
        <v/>
      </c>
      <c r="L74" s="28" t="str">
        <f t="shared" ca="1" si="12"/>
        <v/>
      </c>
      <c r="M74" s="28" t="str">
        <f t="shared" ca="1" si="13"/>
        <v/>
      </c>
      <c r="N74" s="29" t="str">
        <f t="shared" ca="1" si="14"/>
        <v/>
      </c>
    </row>
    <row r="75" spans="2:14">
      <c r="B75" s="277">
        <v>2.06</v>
      </c>
      <c r="C75" s="368" t="str">
        <f ca="1">IF('Reference sheet'!G59="","x",'Reference sheet'!G59)</f>
        <v>x</v>
      </c>
      <c r="D75" s="28" t="str">
        <f t="shared" ca="1" si="4"/>
        <v/>
      </c>
      <c r="E75" s="28" t="str">
        <f t="shared" ref="E75:E76" ca="1" si="15">IF(C75="x","",IF(C75="n/a",".",IF(AND(C75&gt;=10%,C75&lt;=59%),"..",IF(AND(C75&gt;=60%,C75&lt;=99%),"…",IF(C75=100%,"….","")))))</f>
        <v/>
      </c>
      <c r="F75" s="28" t="str">
        <f t="shared" ref="F75:F76" ca="1" si="16">IF(C75="x","",IF(C75="n/a",".",IF(AND(C75&gt;=20%,C75&lt;=59%),"..",IF(AND(C75&gt;=60%,C75&lt;=99%),"…",IF(C75=100%,"….","")))))</f>
        <v/>
      </c>
      <c r="G75" s="28" t="str">
        <f t="shared" ref="G75:G76" ca="1" si="17">IF(C75="x","",IF(C75="n/a",".",IF(AND(C75&gt;=30%,C75&lt;=59%),"..",IF(AND(C75&gt;=60%,C75&lt;=99%),"…",IF(C75=100%,"….","")))))</f>
        <v/>
      </c>
      <c r="H75" s="28" t="str">
        <f t="shared" ref="H75:H76" ca="1" si="18">IF(C75="x","",IF(C75="n/a",".",IF(AND(C75&gt;=40%,C75&lt;=59%),"..",IF(AND(C75&gt;=60%,C75&lt;=99%),"…",IF(C75=100%,"….","")))))</f>
        <v/>
      </c>
      <c r="I75" s="28" t="str">
        <f t="shared" ref="I75:I76" ca="1" si="19">IF(C75="x","",IF(C75="n/a",".",IF(AND(C75&gt;=50%,C75&lt;=59%),"..",IF(AND(C75&gt;=60%,C75&lt;=99%),"…",IF(C75=100%,"….","")))))</f>
        <v/>
      </c>
      <c r="J75" s="28" t="str">
        <f t="shared" ref="J75:J76" ca="1" si="20">IF(C75="x","",IF(C75="n/a",".",IF(AND(C75&gt;=60%,C75&lt;=99%),"…",IF(C75=100%,"….",""))))</f>
        <v/>
      </c>
      <c r="K75" s="28" t="str">
        <f t="shared" ref="K75:K76" ca="1" si="21">IF(C75="x","",IF(C75="n/a",".",IF(AND(C75&gt;=70%,C75&lt;=99%),"…",IF(C75=100%,"….",""))))</f>
        <v/>
      </c>
      <c r="L75" s="28" t="str">
        <f t="shared" ref="L75:L76" ca="1" si="22">IF(C75="x","",IF(C75="n/a",".",IF(AND(C75&gt;=80%,C75&lt;=99%),"…",IF(C75=100%,"….",""))))</f>
        <v/>
      </c>
      <c r="M75" s="28" t="str">
        <f t="shared" ref="M75:M76" ca="1" si="23">IF(C75="x","",IF(C75="n/a",".",IF(AND(C75&gt;=90%,C75&lt;=99%),"…",IF(C75=100%,"….",""))))</f>
        <v/>
      </c>
      <c r="N75" s="29" t="str">
        <f t="shared" ref="N75:N76" ca="1" si="24">IF(C75="x","",IF(C75="n/a",".",IF(C75=100%,"….","")))</f>
        <v/>
      </c>
    </row>
    <row r="76" spans="2:14">
      <c r="B76" s="277">
        <v>2.0699999999999998</v>
      </c>
      <c r="C76" s="368" t="str">
        <f ca="1">IF('Reference sheet'!G60="","x",'Reference sheet'!G60)</f>
        <v>x</v>
      </c>
      <c r="D76" s="28" t="str">
        <f t="shared" ca="1" si="4"/>
        <v/>
      </c>
      <c r="E76" s="28" t="str">
        <f t="shared" ca="1" si="15"/>
        <v/>
      </c>
      <c r="F76" s="28" t="str">
        <f t="shared" ca="1" si="16"/>
        <v/>
      </c>
      <c r="G76" s="28" t="str">
        <f t="shared" ca="1" si="17"/>
        <v/>
      </c>
      <c r="H76" s="28" t="str">
        <f t="shared" ca="1" si="18"/>
        <v/>
      </c>
      <c r="I76" s="28" t="str">
        <f t="shared" ca="1" si="19"/>
        <v/>
      </c>
      <c r="J76" s="28" t="str">
        <f t="shared" ca="1" si="20"/>
        <v/>
      </c>
      <c r="K76" s="28" t="str">
        <f t="shared" ca="1" si="21"/>
        <v/>
      </c>
      <c r="L76" s="28" t="str">
        <f t="shared" ca="1" si="22"/>
        <v/>
      </c>
      <c r="M76" s="28" t="str">
        <f t="shared" ca="1" si="23"/>
        <v/>
      </c>
      <c r="N76" s="29" t="str">
        <f t="shared" ca="1" si="24"/>
        <v/>
      </c>
    </row>
    <row r="77" spans="2:14">
      <c r="B77" s="17" t="s">
        <v>642</v>
      </c>
      <c r="C77" s="16"/>
      <c r="D77" s="1"/>
      <c r="E77" s="1"/>
      <c r="F77" s="1"/>
      <c r="G77" s="1"/>
      <c r="H77" s="1"/>
      <c r="I77" s="1"/>
      <c r="J77" s="1"/>
      <c r="K77" s="1"/>
      <c r="L77" s="1"/>
      <c r="M77" s="1"/>
      <c r="N77" s="18"/>
    </row>
    <row r="78" spans="2:14">
      <c r="B78" s="277">
        <v>2.08</v>
      </c>
      <c r="C78" s="366" t="str">
        <f ca="1">IF('Reference sheet'!G62="","x",'Reference sheet'!G62)</f>
        <v>x</v>
      </c>
      <c r="D78" s="26" t="str">
        <f t="shared" ref="D78:D80" ca="1" si="25">IF(C78="x","",IF(C78="n/a",".",IF(AND(C78&gt;=0%,C78&lt;=59%),"..",IF(AND(C78&gt;=60%,C78&lt;=99%),"…",IF(C78=100%,"….","")))))</f>
        <v/>
      </c>
      <c r="E78" s="26" t="str">
        <f t="shared" ref="E78:E80" ca="1" si="26">IF(C78="x","",IF(C78="n/a",".",IF(AND(C78&gt;=10%,C78&lt;=59%),"..",IF(AND(C78&gt;=60%,C78&lt;=99%),"…",IF(C78=100%,"….","")))))</f>
        <v/>
      </c>
      <c r="F78" s="26" t="str">
        <f t="shared" ref="F78:F80" ca="1" si="27">IF(C78="x","",IF(C78="n/a",".",IF(AND(C78&gt;=20%,C78&lt;=59%),"..",IF(AND(C78&gt;=60%,C78&lt;=99%),"…",IF(C78=100%,"….","")))))</f>
        <v/>
      </c>
      <c r="G78" s="26" t="str">
        <f t="shared" ref="G78:G80" ca="1" si="28">IF(C78="x","",IF(C78="n/a",".",IF(AND(C78&gt;=30%,C78&lt;=59%),"..",IF(AND(C78&gt;=60%,C78&lt;=99%),"…",IF(C78=100%,"….","")))))</f>
        <v/>
      </c>
      <c r="H78" s="26" t="str">
        <f t="shared" ref="H78:H80" ca="1" si="29">IF(C78="x","",IF(C78="n/a",".",IF(AND(C78&gt;=40%,C78&lt;=59%),"..",IF(AND(C78&gt;=60%,C78&lt;=99%),"…",IF(C78=100%,"….","")))))</f>
        <v/>
      </c>
      <c r="I78" s="26" t="str">
        <f t="shared" ref="I78:I80" ca="1" si="30">IF(C78="x","",IF(C78="n/a",".",IF(AND(C78&gt;=50%,C78&lt;=59%),"..",IF(AND(C78&gt;=60%,C78&lt;=99%),"…",IF(C78=100%,"….","")))))</f>
        <v/>
      </c>
      <c r="J78" s="26" t="str">
        <f t="shared" ref="J78:J80" ca="1" si="31">IF(C78="x","",IF(C78="n/a",".",IF(AND(C78&gt;=60%,C78&lt;=99%),"…",IF(C78=100%,"….",""))))</f>
        <v/>
      </c>
      <c r="K78" s="26" t="str">
        <f t="shared" ref="K78:K80" ca="1" si="32">IF(C78="x","",IF(C78="n/a",".",IF(AND(C78&gt;=70%,C78&lt;=99%),"…",IF(C78=100%,"….",""))))</f>
        <v/>
      </c>
      <c r="L78" s="26" t="str">
        <f t="shared" ref="L78:L80" ca="1" si="33">IF(C78="x","",IF(C78="n/a",".",IF(AND(C78&gt;=80%,C78&lt;=99%),"…",IF(C78=100%,"….",""))))</f>
        <v/>
      </c>
      <c r="M78" s="26" t="str">
        <f t="shared" ref="M78:M80" ca="1" si="34">IF(C78="x","",IF(C78="n/a",".",IF(AND(C78&gt;=90%,C78&lt;=99%),"…",IF(C78=100%,"….",""))))</f>
        <v/>
      </c>
      <c r="N78" s="27" t="str">
        <f t="shared" ref="N78:N80" ca="1" si="35">IF(C78="x","",IF(C78="n/a",".",IF(C78=100%,"….","")))</f>
        <v/>
      </c>
    </row>
    <row r="79" spans="2:14">
      <c r="B79" s="277">
        <v>2.09</v>
      </c>
      <c r="C79" s="368" t="str">
        <f ca="1">IF('Reference sheet'!G63="","x",'Reference sheet'!G63)</f>
        <v>x</v>
      </c>
      <c r="D79" s="28" t="str">
        <f t="shared" ca="1" si="25"/>
        <v/>
      </c>
      <c r="E79" s="28" t="str">
        <f t="shared" ca="1" si="26"/>
        <v/>
      </c>
      <c r="F79" s="28" t="str">
        <f t="shared" ca="1" si="27"/>
        <v/>
      </c>
      <c r="G79" s="28" t="str">
        <f t="shared" ca="1" si="28"/>
        <v/>
      </c>
      <c r="H79" s="28" t="str">
        <f t="shared" ca="1" si="29"/>
        <v/>
      </c>
      <c r="I79" s="28" t="str">
        <f t="shared" ca="1" si="30"/>
        <v/>
      </c>
      <c r="J79" s="28" t="str">
        <f t="shared" ca="1" si="31"/>
        <v/>
      </c>
      <c r="K79" s="28" t="str">
        <f t="shared" ca="1" si="32"/>
        <v/>
      </c>
      <c r="L79" s="28" t="str">
        <f t="shared" ca="1" si="33"/>
        <v/>
      </c>
      <c r="M79" s="28" t="str">
        <f t="shared" ca="1" si="34"/>
        <v/>
      </c>
      <c r="N79" s="29" t="str">
        <f t="shared" ca="1" si="35"/>
        <v/>
      </c>
    </row>
    <row r="80" spans="2:14">
      <c r="B80" s="278">
        <v>2.1</v>
      </c>
      <c r="C80" s="367" t="str">
        <f ca="1">IF('Reference sheet'!G64="","x",'Reference sheet'!G64)</f>
        <v>x</v>
      </c>
      <c r="D80" s="30" t="str">
        <f t="shared" ca="1" si="25"/>
        <v/>
      </c>
      <c r="E80" s="30" t="str">
        <f t="shared" ca="1" si="26"/>
        <v/>
      </c>
      <c r="F80" s="30" t="str">
        <f t="shared" ca="1" si="27"/>
        <v/>
      </c>
      <c r="G80" s="30" t="str">
        <f t="shared" ca="1" si="28"/>
        <v/>
      </c>
      <c r="H80" s="30" t="str">
        <f t="shared" ca="1" si="29"/>
        <v/>
      </c>
      <c r="I80" s="30" t="str">
        <f t="shared" ca="1" si="30"/>
        <v/>
      </c>
      <c r="J80" s="30" t="str">
        <f t="shared" ca="1" si="31"/>
        <v/>
      </c>
      <c r="K80" s="30" t="str">
        <f t="shared" ca="1" si="32"/>
        <v/>
      </c>
      <c r="L80" s="30" t="str">
        <f t="shared" ca="1" si="33"/>
        <v/>
      </c>
      <c r="M80" s="30" t="str">
        <f t="shared" ca="1" si="34"/>
        <v/>
      </c>
      <c r="N80" s="31" t="str">
        <f t="shared" ca="1" si="35"/>
        <v/>
      </c>
    </row>
    <row r="81" spans="1:14">
      <c r="B81" s="17" t="s">
        <v>668</v>
      </c>
      <c r="C81" s="16"/>
      <c r="D81" s="1"/>
      <c r="E81" s="1"/>
      <c r="F81" s="1"/>
      <c r="G81" s="1"/>
      <c r="H81" s="1"/>
      <c r="I81" s="1"/>
      <c r="J81" s="1"/>
      <c r="K81" s="1"/>
      <c r="L81" s="1"/>
      <c r="M81" s="1"/>
      <c r="N81" s="18"/>
    </row>
    <row r="82" spans="1:14">
      <c r="B82" s="277">
        <v>2.11</v>
      </c>
      <c r="C82" s="16" t="str">
        <f ca="1">IF('Reference sheet'!G66="","x",'Reference sheet'!G66)</f>
        <v>x</v>
      </c>
      <c r="D82" s="26" t="str">
        <f t="shared" ref="D82:D87" ca="1" si="36">IF(C82="x","",IF(C82="n/a",".",IF(AND(C82&gt;=0%,C82&lt;=59%),"..",IF(AND(C82&gt;=60%,C82&lt;=99%),"…",IF(C82=100%,"….","")))))</f>
        <v/>
      </c>
      <c r="E82" s="26" t="str">
        <f t="shared" ref="E82:E87" ca="1" si="37">IF(C82="x","",IF(C82="n/a",".",IF(AND(C82&gt;=10%,C82&lt;=59%),"..",IF(AND(C82&gt;=60%,C82&lt;=99%),"…",IF(C82=100%,"….","")))))</f>
        <v/>
      </c>
      <c r="F82" s="26" t="str">
        <f t="shared" ref="F82:F87" ca="1" si="38">IF(C82="x","",IF(C82="n/a",".",IF(AND(C82&gt;=20%,C82&lt;=59%),"..",IF(AND(C82&gt;=60%,C82&lt;=99%),"…",IF(C82=100%,"….","")))))</f>
        <v/>
      </c>
      <c r="G82" s="26" t="str">
        <f t="shared" ref="G82:G87" ca="1" si="39">IF(C82="x","",IF(C82="n/a",".",IF(AND(C82&gt;=30%,C82&lt;=59%),"..",IF(AND(C82&gt;=60%,C82&lt;=99%),"…",IF(C82=100%,"….","")))))</f>
        <v/>
      </c>
      <c r="H82" s="26" t="str">
        <f t="shared" ref="H82:H87" ca="1" si="40">IF(C82="x","",IF(C82="n/a",".",IF(AND(C82&gt;=40%,C82&lt;=59%),"..",IF(AND(C82&gt;=60%,C82&lt;=99%),"…",IF(C82=100%,"….","")))))</f>
        <v/>
      </c>
      <c r="I82" s="26" t="str">
        <f t="shared" ref="I82:I87" ca="1" si="41">IF(C82="x","",IF(C82="n/a",".",IF(AND(C82&gt;=50%,C82&lt;=59%),"..",IF(AND(C82&gt;=60%,C82&lt;=99%),"…",IF(C82=100%,"….","")))))</f>
        <v/>
      </c>
      <c r="J82" s="26" t="str">
        <f t="shared" ref="J82:J87" ca="1" si="42">IF(C82="x","",IF(C82="n/a",".",IF(AND(C82&gt;=60%,C82&lt;=99%),"…",IF(C82=100%,"….",""))))</f>
        <v/>
      </c>
      <c r="K82" s="26" t="str">
        <f t="shared" ref="K82:K87" ca="1" si="43">IF(C82="x","",IF(C82="n/a",".",IF(AND(C82&gt;=70%,C82&lt;=99%),"…",IF(C82=100%,"….",""))))</f>
        <v/>
      </c>
      <c r="L82" s="26" t="str">
        <f t="shared" ref="L82:L87" ca="1" si="44">IF(C82="x","",IF(C82="n/a",".",IF(AND(C82&gt;=80%,C82&lt;=99%),"…",IF(C82=100%,"….",""))))</f>
        <v/>
      </c>
      <c r="M82" s="26" t="str">
        <f t="shared" ref="M82:M87" ca="1" si="45">IF(C82="x","",IF(C82="n/a",".",IF(AND(C82&gt;=90%,C82&lt;=99%),"…",IF(C82=100%,"….",""))))</f>
        <v/>
      </c>
      <c r="N82" s="27" t="str">
        <f t="shared" ref="N82:N87" ca="1" si="46">IF(C82="x","",IF(C82="n/a",".",IF(C82=100%,"….","")))</f>
        <v/>
      </c>
    </row>
    <row r="83" spans="1:14">
      <c r="B83" s="17" t="s">
        <v>645</v>
      </c>
      <c r="C83" s="16"/>
      <c r="D83" s="1"/>
      <c r="E83" s="1"/>
      <c r="F83" s="1"/>
      <c r="G83" s="1"/>
      <c r="H83" s="1"/>
      <c r="I83" s="1"/>
      <c r="J83" s="1"/>
      <c r="K83" s="1"/>
      <c r="L83" s="1"/>
      <c r="M83" s="1"/>
      <c r="N83" s="18"/>
    </row>
    <row r="84" spans="1:14">
      <c r="B84" s="277">
        <v>2.12</v>
      </c>
      <c r="C84" s="16" t="str">
        <f ca="1">IF('Reference sheet'!G68="","x",'Reference sheet'!G68)</f>
        <v>x</v>
      </c>
      <c r="D84" s="28" t="str">
        <f t="shared" ca="1" si="36"/>
        <v/>
      </c>
      <c r="E84" s="28" t="str">
        <f t="shared" ca="1" si="37"/>
        <v/>
      </c>
      <c r="F84" s="28" t="str">
        <f t="shared" ca="1" si="38"/>
        <v/>
      </c>
      <c r="G84" s="28" t="str">
        <f t="shared" ca="1" si="39"/>
        <v/>
      </c>
      <c r="H84" s="28" t="str">
        <f t="shared" ca="1" si="40"/>
        <v/>
      </c>
      <c r="I84" s="28" t="str">
        <f t="shared" ca="1" si="41"/>
        <v/>
      </c>
      <c r="J84" s="28" t="str">
        <f t="shared" ca="1" si="42"/>
        <v/>
      </c>
      <c r="K84" s="28" t="str">
        <f t="shared" ca="1" si="43"/>
        <v/>
      </c>
      <c r="L84" s="28" t="str">
        <f t="shared" ca="1" si="44"/>
        <v/>
      </c>
      <c r="M84" s="28" t="str">
        <f t="shared" ca="1" si="45"/>
        <v/>
      </c>
      <c r="N84" s="29" t="str">
        <f t="shared" ca="1" si="46"/>
        <v/>
      </c>
    </row>
    <row r="85" spans="1:14">
      <c r="A85" s="359"/>
      <c r="B85" s="39" t="s">
        <v>646</v>
      </c>
      <c r="C85" s="39"/>
      <c r="D85" s="39"/>
      <c r="E85" s="39"/>
      <c r="F85" s="39"/>
      <c r="G85" s="39"/>
      <c r="H85" s="39"/>
      <c r="I85" s="39"/>
      <c r="J85" s="39"/>
      <c r="K85" s="39"/>
      <c r="L85" s="39"/>
      <c r="M85" s="42"/>
      <c r="N85" s="176"/>
    </row>
    <row r="86" spans="1:14">
      <c r="B86" s="17" t="s">
        <v>834</v>
      </c>
      <c r="C86" s="16"/>
      <c r="D86" s="1"/>
      <c r="E86" s="1"/>
      <c r="F86" s="1"/>
      <c r="G86" s="1"/>
      <c r="H86" s="1"/>
      <c r="I86" s="1"/>
      <c r="J86" s="1"/>
      <c r="K86" s="1"/>
      <c r="L86" s="1"/>
      <c r="M86" s="1"/>
      <c r="N86" s="18"/>
    </row>
    <row r="87" spans="1:14">
      <c r="B87" s="277">
        <v>2.13</v>
      </c>
      <c r="C87" s="16" t="str">
        <f ca="1">IF('Reference sheet'!G71="","x",'Reference sheet'!G71)</f>
        <v>n/a</v>
      </c>
      <c r="D87" s="28" t="str">
        <f t="shared" ca="1" si="36"/>
        <v>.</v>
      </c>
      <c r="E87" s="28" t="str">
        <f t="shared" ca="1" si="37"/>
        <v>.</v>
      </c>
      <c r="F87" s="28" t="str">
        <f t="shared" ca="1" si="38"/>
        <v>.</v>
      </c>
      <c r="G87" s="28" t="str">
        <f t="shared" ca="1" si="39"/>
        <v>.</v>
      </c>
      <c r="H87" s="28" t="str">
        <f t="shared" ca="1" si="40"/>
        <v>.</v>
      </c>
      <c r="I87" s="28" t="str">
        <f t="shared" ca="1" si="41"/>
        <v>.</v>
      </c>
      <c r="J87" s="28" t="str">
        <f t="shared" ca="1" si="42"/>
        <v>.</v>
      </c>
      <c r="K87" s="28" t="str">
        <f t="shared" ca="1" si="43"/>
        <v>.</v>
      </c>
      <c r="L87" s="28" t="str">
        <f t="shared" ca="1" si="44"/>
        <v>.</v>
      </c>
      <c r="M87" s="28" t="str">
        <f t="shared" ca="1" si="45"/>
        <v>.</v>
      </c>
      <c r="N87" s="29" t="str">
        <f t="shared" ca="1" si="46"/>
        <v>.</v>
      </c>
    </row>
    <row r="88" spans="1:14">
      <c r="B88" s="1"/>
      <c r="C88" s="1"/>
      <c r="D88" s="1"/>
      <c r="E88" s="1"/>
      <c r="F88" s="1"/>
      <c r="G88" s="1"/>
      <c r="H88" s="1"/>
      <c r="I88" s="1"/>
      <c r="J88" s="1"/>
      <c r="K88" s="1"/>
      <c r="L88" s="1"/>
      <c r="M88" s="1"/>
      <c r="N88" s="1"/>
    </row>
    <row r="89" spans="1:14">
      <c r="B89" s="41" t="s">
        <v>43</v>
      </c>
      <c r="C89" s="39"/>
      <c r="D89" s="39"/>
      <c r="E89" s="39"/>
      <c r="F89" s="39"/>
      <c r="G89" s="39"/>
      <c r="H89" s="39"/>
      <c r="I89" s="39"/>
      <c r="J89" s="39"/>
      <c r="K89" s="39"/>
      <c r="L89" s="39"/>
      <c r="M89" s="39"/>
      <c r="N89" s="39"/>
    </row>
    <row r="90" spans="1:14">
      <c r="B90" s="39" t="s">
        <v>134</v>
      </c>
      <c r="C90" s="39"/>
      <c r="D90" s="39"/>
      <c r="E90" s="39"/>
      <c r="F90" s="39"/>
      <c r="G90" s="329">
        <f ca="1">COUNTIF(C64:C87,1)</f>
        <v>0</v>
      </c>
      <c r="H90" s="330">
        <f ca="1">IFERROR(G90/G93,"")</f>
        <v>0</v>
      </c>
      <c r="I90" s="39"/>
      <c r="J90" s="39"/>
      <c r="K90" s="39"/>
      <c r="L90" s="39"/>
      <c r="M90" s="39"/>
      <c r="N90" s="39"/>
    </row>
    <row r="91" spans="1:14">
      <c r="B91" s="39" t="s">
        <v>135</v>
      </c>
      <c r="C91" s="39"/>
      <c r="D91" s="39"/>
      <c r="E91" s="39"/>
      <c r="F91" s="39"/>
      <c r="G91" s="329">
        <f ca="1">COUNTIFS(C64:C87,"&lt;&gt;",C64:C87,"&lt;&gt;n/a",C64:C87,"&lt;&gt;x",C64:C87,"&lt;&gt;1")</f>
        <v>0</v>
      </c>
      <c r="H91" s="330">
        <f ca="1">IFERROR(G91/G93,"")</f>
        <v>0</v>
      </c>
      <c r="I91" s="39"/>
      <c r="J91" s="39"/>
      <c r="K91" s="39"/>
      <c r="L91" s="39"/>
      <c r="M91" s="39"/>
      <c r="N91" s="39"/>
    </row>
    <row r="92" spans="1:14">
      <c r="B92" s="39" t="s">
        <v>136</v>
      </c>
      <c r="C92" s="39"/>
      <c r="D92" s="39"/>
      <c r="E92" s="39"/>
      <c r="F92" s="39"/>
      <c r="G92" s="329">
        <f ca="1">COUNTIF(C64:C87,"n/a")</f>
        <v>1</v>
      </c>
      <c r="H92" s="330">
        <f ca="1">IFERROR(G92/G93,"")</f>
        <v>1</v>
      </c>
      <c r="I92" s="39"/>
      <c r="J92" s="39"/>
      <c r="K92" s="39"/>
      <c r="L92" s="39"/>
      <c r="M92" s="39"/>
      <c r="N92" s="39"/>
    </row>
    <row r="93" spans="1:14">
      <c r="B93" s="39" t="s">
        <v>137</v>
      </c>
      <c r="C93" s="39"/>
      <c r="D93" s="39"/>
      <c r="E93" s="39"/>
      <c r="F93" s="39"/>
      <c r="G93" s="329">
        <f ca="1">SUM(G90:G92)</f>
        <v>1</v>
      </c>
      <c r="H93" s="331" t="str">
        <f ca="1">IF(OR(G93=0,G93=13),"","NOTE: Total should be equal to 13, please review actions")</f>
        <v>NOTE: Total should be equal to 13, please review actions</v>
      </c>
      <c r="I93" s="39"/>
      <c r="J93" s="39"/>
      <c r="K93" s="39"/>
      <c r="L93" s="39"/>
      <c r="M93" s="39"/>
      <c r="N93" s="39"/>
    </row>
    <row r="94" spans="1:14">
      <c r="B94" s="1"/>
      <c r="C94" s="1"/>
      <c r="D94" s="1"/>
      <c r="E94" s="1"/>
      <c r="F94" s="1"/>
      <c r="G94" s="1"/>
      <c r="H94" s="1"/>
      <c r="I94" s="1"/>
      <c r="J94" s="1"/>
      <c r="K94" s="1"/>
      <c r="L94" s="1"/>
      <c r="M94" s="1"/>
      <c r="N94" s="1"/>
    </row>
    <row r="95" spans="1:14">
      <c r="B95" s="10" t="s">
        <v>836</v>
      </c>
      <c r="C95" s="1"/>
      <c r="D95" s="1"/>
      <c r="E95" s="1"/>
      <c r="F95" s="1" t="str">
        <f>F1</f>
        <v>Enter the name of your Service here.</v>
      </c>
      <c r="G95" s="1"/>
      <c r="H95" s="1"/>
      <c r="I95" s="1"/>
      <c r="J95" s="1"/>
      <c r="K95" s="1"/>
      <c r="L95" s="1"/>
      <c r="M95" s="1"/>
      <c r="N95" s="1"/>
    </row>
    <row r="96" spans="1:14">
      <c r="B96" s="1" t="s">
        <v>845</v>
      </c>
      <c r="C96" s="1"/>
      <c r="D96" s="1"/>
      <c r="E96" s="1"/>
      <c r="F96" s="1"/>
      <c r="G96" s="1"/>
      <c r="H96" s="1"/>
      <c r="I96" s="1"/>
      <c r="J96" s="1"/>
      <c r="K96" s="1"/>
      <c r="L96" s="1"/>
      <c r="M96" s="1"/>
      <c r="N96" s="1"/>
    </row>
    <row r="97" spans="2:14">
      <c r="B97" s="1"/>
      <c r="C97" s="1"/>
      <c r="D97" s="1"/>
      <c r="E97" s="1"/>
      <c r="F97" s="1"/>
      <c r="G97" s="1"/>
      <c r="H97" s="1"/>
      <c r="I97" s="1"/>
      <c r="J97" s="1"/>
      <c r="K97" s="1"/>
      <c r="L97" s="1"/>
      <c r="M97" s="1"/>
      <c r="N97" s="1"/>
    </row>
    <row r="98" spans="2:14">
      <c r="B98" s="383" t="s">
        <v>120</v>
      </c>
      <c r="C98" s="383" t="s">
        <v>121</v>
      </c>
      <c r="D98" s="408" t="s">
        <v>115</v>
      </c>
      <c r="E98" s="408"/>
      <c r="F98" s="408"/>
      <c r="G98" s="408"/>
      <c r="H98" s="408"/>
      <c r="I98" s="408"/>
      <c r="J98" s="408"/>
      <c r="K98" s="408"/>
      <c r="L98" s="408"/>
      <c r="M98" s="408"/>
      <c r="N98" s="72" t="s">
        <v>114</v>
      </c>
    </row>
    <row r="99" spans="2:14">
      <c r="B99" s="384"/>
      <c r="C99" s="384"/>
      <c r="D99" s="76">
        <v>0</v>
      </c>
      <c r="E99" s="76">
        <v>0.1</v>
      </c>
      <c r="F99" s="76">
        <v>0.2</v>
      </c>
      <c r="G99" s="76">
        <v>0.3</v>
      </c>
      <c r="H99" s="76">
        <v>0.4</v>
      </c>
      <c r="I99" s="76">
        <v>0.5</v>
      </c>
      <c r="J99" s="76">
        <v>0.6</v>
      </c>
      <c r="K99" s="76">
        <v>0.7</v>
      </c>
      <c r="L99" s="76">
        <v>0.8</v>
      </c>
      <c r="M99" s="76">
        <v>0.9</v>
      </c>
      <c r="N99" s="76">
        <v>1</v>
      </c>
    </row>
    <row r="100" spans="2:14">
      <c r="B100" s="56" t="s">
        <v>576</v>
      </c>
      <c r="C100" s="57"/>
      <c r="D100" s="57"/>
      <c r="E100" s="57"/>
      <c r="F100" s="57"/>
      <c r="G100" s="57"/>
      <c r="H100" s="57"/>
      <c r="I100" s="57"/>
      <c r="J100" s="57"/>
      <c r="K100" s="57"/>
      <c r="L100" s="57"/>
      <c r="M100" s="57"/>
      <c r="N100" s="58"/>
    </row>
    <row r="101" spans="2:14">
      <c r="B101" s="409" t="s">
        <v>536</v>
      </c>
      <c r="C101" s="410"/>
      <c r="D101" s="410"/>
      <c r="E101" s="410"/>
      <c r="F101" s="410"/>
      <c r="G101" s="410"/>
      <c r="H101" s="410"/>
      <c r="I101" s="410"/>
      <c r="J101" s="410"/>
      <c r="K101" s="410"/>
      <c r="L101" s="410"/>
      <c r="M101" s="410"/>
      <c r="N101" s="411"/>
    </row>
    <row r="102" spans="2:14">
      <c r="B102" s="59" t="s">
        <v>55</v>
      </c>
      <c r="C102" s="1"/>
      <c r="D102" s="1"/>
      <c r="E102" s="1"/>
      <c r="F102" s="1"/>
      <c r="G102" s="1"/>
      <c r="H102" s="1"/>
      <c r="I102" s="1"/>
      <c r="J102" s="1"/>
      <c r="K102" s="1"/>
      <c r="L102" s="1"/>
      <c r="M102" s="1"/>
      <c r="N102" s="60"/>
    </row>
    <row r="103" spans="2:14">
      <c r="B103" s="279">
        <v>3.01</v>
      </c>
      <c r="C103" s="366" t="str">
        <f ca="1">IF('Reference sheet'!G75="","x",'Reference sheet'!G75)</f>
        <v>x</v>
      </c>
      <c r="D103" s="26" t="str">
        <f t="shared" ref="D103" ca="1" si="47">IF(C103="x","",IF(C103="n/a",".",IF(AND(C103&gt;=0%,C103&lt;=59%),"..",IF(AND(C103&gt;=60%,C103&lt;=99%),"…",IF(C103=100%,"….","")))))</f>
        <v/>
      </c>
      <c r="E103" s="26" t="str">
        <f t="shared" ref="E103" ca="1" si="48">IF(C103="x","",IF(C103="n/a",".",IF(AND(C103&gt;=10%,C103&lt;=59%),"..",IF(AND(C103&gt;=60%,C103&lt;=99%),"…",IF(C103=100%,"….","")))))</f>
        <v/>
      </c>
      <c r="F103" s="26" t="str">
        <f t="shared" ref="F103" ca="1" si="49">IF(C103="x","",IF(C103="n/a",".",IF(AND(C103&gt;=20%,C103&lt;=59%),"..",IF(AND(C103&gt;=60%,C103&lt;=99%),"…",IF(C103=100%,"….","")))))</f>
        <v/>
      </c>
      <c r="G103" s="26" t="str">
        <f t="shared" ref="G103" ca="1" si="50">IF(C103="x","",IF(C103="n/a",".",IF(AND(C103&gt;=30%,C103&lt;=59%),"..",IF(AND(C103&gt;=60%,C103&lt;=99%),"…",IF(C103=100%,"….","")))))</f>
        <v/>
      </c>
      <c r="H103" s="26" t="str">
        <f t="shared" ref="H103" ca="1" si="51">IF(C103="x","",IF(C103="n/a",".",IF(AND(C103&gt;=40%,C103&lt;=59%),"..",IF(AND(C103&gt;=60%,C103&lt;=99%),"…",IF(C103=100%,"….","")))))</f>
        <v/>
      </c>
      <c r="I103" s="26" t="str">
        <f t="shared" ref="I103" ca="1" si="52">IF(C103="x","",IF(C103="n/a",".",IF(AND(C103&gt;=50%,C103&lt;=59%),"..",IF(AND(C103&gt;=60%,C103&lt;=99%),"…",IF(C103=100%,"….","")))))</f>
        <v/>
      </c>
      <c r="J103" s="26" t="str">
        <f t="shared" ref="J103" ca="1" si="53">IF(C103="x","",IF(C103="n/a",".",IF(AND(C103&gt;=60%,C103&lt;=99%),"…",IF(C103=100%,"….",""))))</f>
        <v/>
      </c>
      <c r="K103" s="26" t="str">
        <f t="shared" ref="K103" ca="1" si="54">IF(C103="x","",IF(C103="n/a",".",IF(AND(C103&gt;=70%,C103&lt;=99%),"…",IF(C103=100%,"….",""))))</f>
        <v/>
      </c>
      <c r="L103" s="26" t="str">
        <f t="shared" ref="L103" ca="1" si="55">IF(C103="x","",IF(C103="n/a",".",IF(AND(C103&gt;=80%,C103&lt;=99%),"…",IF(C103=100%,"….",""))))</f>
        <v/>
      </c>
      <c r="M103" s="26" t="str">
        <f t="shared" ref="M103" ca="1" si="56">IF(C103="x","",IF(C103="n/a",".",IF(AND(C103&gt;=90%,C103&lt;=99%),"…",IF(C103=100%,"….",""))))</f>
        <v/>
      </c>
      <c r="N103" s="65" t="str">
        <f t="shared" ref="N103" ca="1" si="57">IF(C103="x","",IF(C103="n/a",".",IF(C103=100%,"….","")))</f>
        <v/>
      </c>
    </row>
    <row r="104" spans="2:14">
      <c r="B104" s="279">
        <v>3.02</v>
      </c>
      <c r="C104" s="367" t="str">
        <f ca="1">IF('Reference sheet'!G76="","x",'Reference sheet'!G76)</f>
        <v>x</v>
      </c>
      <c r="D104" s="32" t="str">
        <f t="shared" ref="D104" ca="1" si="58">IF(C104="x","",IF(C104="n/a",".",IF(AND(C104&gt;=0%,C104&lt;=59%),"..",IF(AND(C104&gt;=60%,C104&lt;=99%),"…",IF(C104=100%,"….","")))))</f>
        <v/>
      </c>
      <c r="E104" s="32" t="str">
        <f t="shared" ref="E104" ca="1" si="59">IF(C104="x","",IF(C104="n/a",".",IF(AND(C104&gt;=10%,C104&lt;=59%),"..",IF(AND(C104&gt;=60%,C104&lt;=99%),"…",IF(C104=100%,"….","")))))</f>
        <v/>
      </c>
      <c r="F104" s="32" t="str">
        <f t="shared" ref="F104" ca="1" si="60">IF(C104="x","",IF(C104="n/a",".",IF(AND(C104&gt;=20%,C104&lt;=59%),"..",IF(AND(C104&gt;=60%,C104&lt;=99%),"…",IF(C104=100%,"….","")))))</f>
        <v/>
      </c>
      <c r="G104" s="32" t="str">
        <f t="shared" ref="G104" ca="1" si="61">IF(C104="x","",IF(C104="n/a",".",IF(AND(C104&gt;=30%,C104&lt;=59%),"..",IF(AND(C104&gt;=60%,C104&lt;=99%),"…",IF(C104=100%,"….","")))))</f>
        <v/>
      </c>
      <c r="H104" s="32" t="str">
        <f t="shared" ref="H104" ca="1" si="62">IF(C104="x","",IF(C104="n/a",".",IF(AND(C104&gt;=40%,C104&lt;=59%),"..",IF(AND(C104&gt;=60%,C104&lt;=99%),"…",IF(C104=100%,"….","")))))</f>
        <v/>
      </c>
      <c r="I104" s="32" t="str">
        <f t="shared" ref="I104" ca="1" si="63">IF(C104="x","",IF(C104="n/a",".",IF(AND(C104&gt;=50%,C104&lt;=59%),"..",IF(AND(C104&gt;=60%,C104&lt;=99%),"…",IF(C104=100%,"….","")))))</f>
        <v/>
      </c>
      <c r="J104" s="32" t="str">
        <f t="shared" ref="J104" ca="1" si="64">IF(C104="x","",IF(C104="n/a",".",IF(AND(C104&gt;=60%,C104&lt;=99%),"…",IF(C104=100%,"….",""))))</f>
        <v/>
      </c>
      <c r="K104" s="32" t="str">
        <f t="shared" ref="K104" ca="1" si="65">IF(C104="x","",IF(C104="n/a",".",IF(AND(C104&gt;=70%,C104&lt;=99%),"…",IF(C104=100%,"….",""))))</f>
        <v/>
      </c>
      <c r="L104" s="32" t="str">
        <f t="shared" ref="L104" ca="1" si="66">IF(C104="x","",IF(C104="n/a",".",IF(AND(C104&gt;=80%,C104&lt;=99%),"…",IF(C104=100%,"….",""))))</f>
        <v/>
      </c>
      <c r="M104" s="32" t="str">
        <f t="shared" ref="M104" ca="1" si="67">IF(C104="x","",IF(C104="n/a",".",IF(AND(C104&gt;=90%,C104&lt;=99%),"…",IF(C104=100%,"….",""))))</f>
        <v/>
      </c>
      <c r="N104" s="66" t="str">
        <f t="shared" ref="N104" ca="1" si="68">IF(C104="x","",IF(C104="n/a",".",IF(C104=100%,"….","")))</f>
        <v/>
      </c>
    </row>
    <row r="105" spans="2:14">
      <c r="B105" s="59" t="s">
        <v>46</v>
      </c>
      <c r="C105" s="1"/>
      <c r="D105" s="1"/>
      <c r="E105" s="1"/>
      <c r="F105" s="1"/>
      <c r="G105" s="1"/>
      <c r="H105" s="1"/>
      <c r="I105" s="1"/>
      <c r="J105" s="1"/>
      <c r="K105" s="1"/>
      <c r="L105" s="1"/>
      <c r="M105" s="1"/>
      <c r="N105" s="60"/>
    </row>
    <row r="106" spans="2:14">
      <c r="B106" s="279">
        <v>3.03</v>
      </c>
      <c r="C106" s="16" t="str">
        <f ca="1">IF('Reference sheet'!G78="","x",'Reference sheet'!G78)</f>
        <v>x</v>
      </c>
      <c r="D106" s="1" t="str">
        <f t="shared" ref="D106" ca="1" si="69">IF(C106="x","",IF(C106="n/a",".",IF(AND(C106&gt;=0%,C106&lt;=59%),"..",IF(AND(C106&gt;=60%,C106&lt;=99%),"…",IF(C106=100%,"….","")))))</f>
        <v/>
      </c>
      <c r="E106" s="1" t="str">
        <f t="shared" ref="E106" ca="1" si="70">IF(C106="x","",IF(C106="n/a",".",IF(AND(C106&gt;=10%,C106&lt;=59%),"..",IF(AND(C106&gt;=60%,C106&lt;=99%),"…",IF(C106=100%,"….","")))))</f>
        <v/>
      </c>
      <c r="F106" s="1" t="str">
        <f t="shared" ref="F106" ca="1" si="71">IF(C106="x","",IF(C106="n/a",".",IF(AND(C106&gt;=20%,C106&lt;=59%),"..",IF(AND(C106&gt;=60%,C106&lt;=99%),"…",IF(C106=100%,"….","")))))</f>
        <v/>
      </c>
      <c r="G106" s="1" t="str">
        <f t="shared" ref="G106" ca="1" si="72">IF(C106="x","",IF(C106="n/a",".",IF(AND(C106&gt;=30%,C106&lt;=59%),"..",IF(AND(C106&gt;=60%,C106&lt;=99%),"…",IF(C106=100%,"….","")))))</f>
        <v/>
      </c>
      <c r="H106" s="1" t="str">
        <f t="shared" ref="H106" ca="1" si="73">IF(C106="x","",IF(C106="n/a",".",IF(AND(C106&gt;=40%,C106&lt;=59%),"..",IF(AND(C106&gt;=60%,C106&lt;=99%),"…",IF(C106=100%,"….","")))))</f>
        <v/>
      </c>
      <c r="I106" s="1" t="str">
        <f t="shared" ref="I106" ca="1" si="74">IF(C106="x","",IF(C106="n/a",".",IF(AND(C106&gt;=50%,C106&lt;=59%),"..",IF(AND(C106&gt;=60%,C106&lt;=99%),"…",IF(C106=100%,"….","")))))</f>
        <v/>
      </c>
      <c r="J106" s="1" t="str">
        <f t="shared" ref="J106" ca="1" si="75">IF(C106="x","",IF(C106="n/a",".",IF(AND(C106&gt;=60%,C106&lt;=99%),"…",IF(C106=100%,"….",""))))</f>
        <v/>
      </c>
      <c r="K106" s="1" t="str">
        <f t="shared" ref="K106" ca="1" si="76">IF(C106="x","",IF(C106="n/a",".",IF(AND(C106&gt;=70%,C106&lt;=99%),"…",IF(C106=100%,"….",""))))</f>
        <v/>
      </c>
      <c r="L106" s="1" t="str">
        <f t="shared" ref="L106" ca="1" si="77">IF(C106="x","",IF(C106="n/a",".",IF(AND(C106&gt;=80%,C106&lt;=99%),"…",IF(C106=100%,"….",""))))</f>
        <v/>
      </c>
      <c r="M106" s="1" t="str">
        <f t="shared" ref="M106" ca="1" si="78">IF(C106="x","",IF(C106="n/a",".",IF(AND(C106&gt;=90%,C106&lt;=99%),"…",IF(C106=100%,"….",""))))</f>
        <v/>
      </c>
      <c r="N106" s="60" t="str">
        <f t="shared" ref="N106" ca="1" si="79">IF(C106="x","",IF(C106="n/a",".",IF(C106=100%,"….","")))</f>
        <v/>
      </c>
    </row>
    <row r="107" spans="2:14">
      <c r="B107" s="59" t="s">
        <v>58</v>
      </c>
      <c r="C107" s="1"/>
      <c r="D107" s="1"/>
      <c r="E107" s="1"/>
      <c r="F107" s="1"/>
      <c r="G107" s="1"/>
      <c r="H107" s="1"/>
      <c r="I107" s="1"/>
      <c r="J107" s="1"/>
      <c r="K107" s="1"/>
      <c r="L107" s="1"/>
      <c r="M107" s="1"/>
      <c r="N107" s="60"/>
    </row>
    <row r="108" spans="2:14">
      <c r="B108" s="279">
        <v>3.04</v>
      </c>
      <c r="C108" s="16" t="str">
        <f ca="1">IF('Reference sheet'!G80="","x",'Reference sheet'!G80)</f>
        <v>x</v>
      </c>
      <c r="D108" s="1" t="str">
        <f t="shared" ref="D108" ca="1" si="80">IF(C108="x","",IF(C108="n/a",".",IF(AND(C108&gt;=0%,C108&lt;=59%),"..",IF(AND(C108&gt;=60%,C108&lt;=99%),"…",IF(C108=100%,"….","")))))</f>
        <v/>
      </c>
      <c r="E108" s="1" t="str">
        <f t="shared" ref="E108" ca="1" si="81">IF(C108="x","",IF(C108="n/a",".",IF(AND(C108&gt;=10%,C108&lt;=59%),"..",IF(AND(C108&gt;=60%,C108&lt;=99%),"…",IF(C108=100%,"….","")))))</f>
        <v/>
      </c>
      <c r="F108" s="1" t="str">
        <f t="shared" ref="F108" ca="1" si="82">IF(C108="x","",IF(C108="n/a",".",IF(AND(C108&gt;=20%,C108&lt;=59%),"..",IF(AND(C108&gt;=60%,C108&lt;=99%),"…",IF(C108=100%,"….","")))))</f>
        <v/>
      </c>
      <c r="G108" s="1" t="str">
        <f t="shared" ref="G108" ca="1" si="83">IF(C108="x","",IF(C108="n/a",".",IF(AND(C108&gt;=30%,C108&lt;=59%),"..",IF(AND(C108&gt;=60%,C108&lt;=99%),"…",IF(C108=100%,"….","")))))</f>
        <v/>
      </c>
      <c r="H108" s="1" t="str">
        <f t="shared" ref="H108" ca="1" si="84">IF(C108="x","",IF(C108="n/a",".",IF(AND(C108&gt;=40%,C108&lt;=59%),"..",IF(AND(C108&gt;=60%,C108&lt;=99%),"…",IF(C108=100%,"….","")))))</f>
        <v/>
      </c>
      <c r="I108" s="1" t="str">
        <f t="shared" ref="I108" ca="1" si="85">IF(C108="x","",IF(C108="n/a",".",IF(AND(C108&gt;=50%,C108&lt;=59%),"..",IF(AND(C108&gt;=60%,C108&lt;=99%),"…",IF(C108=100%,"….","")))))</f>
        <v/>
      </c>
      <c r="J108" s="1" t="str">
        <f t="shared" ref="J108" ca="1" si="86">IF(C108="x","",IF(C108="n/a",".",IF(AND(C108&gt;=60%,C108&lt;=99%),"…",IF(C108=100%,"….",""))))</f>
        <v/>
      </c>
      <c r="K108" s="1" t="str">
        <f t="shared" ref="K108" ca="1" si="87">IF(C108="x","",IF(C108="n/a",".",IF(AND(C108&gt;=70%,C108&lt;=99%),"…",IF(C108=100%,"….",""))))</f>
        <v/>
      </c>
      <c r="L108" s="1" t="str">
        <f t="shared" ref="L108" ca="1" si="88">IF(C108="x","",IF(C108="n/a",".",IF(AND(C108&gt;=80%,C108&lt;=99%),"…",IF(C108=100%,"….",""))))</f>
        <v/>
      </c>
      <c r="M108" s="1" t="str">
        <f t="shared" ref="M108" ca="1" si="89">IF(C108="x","",IF(C108="n/a",".",IF(AND(C108&gt;=90%,C108&lt;=99%),"…",IF(C108=100%,"….",""))))</f>
        <v/>
      </c>
      <c r="N108" s="60" t="str">
        <f t="shared" ref="N108" ca="1" si="90">IF(C108="x","",IF(C108="n/a",".",IF(C108=100%,"….","")))</f>
        <v/>
      </c>
    </row>
    <row r="109" spans="2:14">
      <c r="B109" s="177" t="s">
        <v>59</v>
      </c>
      <c r="C109" s="78"/>
      <c r="D109" s="78"/>
      <c r="E109" s="78"/>
      <c r="F109" s="78"/>
      <c r="G109" s="78"/>
      <c r="H109" s="78"/>
      <c r="I109" s="78"/>
      <c r="J109" s="78"/>
      <c r="K109" s="78"/>
      <c r="L109" s="78"/>
      <c r="M109" s="78"/>
      <c r="N109" s="80"/>
    </row>
    <row r="110" spans="2:14">
      <c r="B110" s="59" t="s">
        <v>60</v>
      </c>
      <c r="C110" s="1"/>
      <c r="D110" s="1"/>
      <c r="E110" s="1"/>
      <c r="F110" s="1"/>
      <c r="G110" s="1"/>
      <c r="H110" s="1"/>
      <c r="I110" s="1"/>
      <c r="J110" s="1"/>
      <c r="K110" s="1"/>
      <c r="L110" s="1"/>
      <c r="M110" s="1"/>
      <c r="N110" s="60"/>
    </row>
    <row r="111" spans="2:14" ht="14.1" customHeight="1">
      <c r="B111" s="279">
        <v>3.05</v>
      </c>
      <c r="C111" s="366" t="str">
        <f ca="1">IF('Reference sheet'!G83="","x",'Reference sheet'!G83)</f>
        <v>x</v>
      </c>
      <c r="D111" s="26" t="str">
        <f t="shared" ref="D111:D113" ca="1" si="91">IF(C111="x","",IF(C111="n/a",".",IF(AND(C111&gt;=0%,C111&lt;=59%),"..",IF(AND(C111&gt;=60%,C111&lt;=99%),"…",IF(C111=100%,"….","")))))</f>
        <v/>
      </c>
      <c r="E111" s="26" t="str">
        <f t="shared" ref="E111:E113" ca="1" si="92">IF(C111="x","",IF(C111="n/a",".",IF(AND(C111&gt;=10%,C111&lt;=59%),"..",IF(AND(C111&gt;=60%,C111&lt;=99%),"…",IF(C111=100%,"….","")))))</f>
        <v/>
      </c>
      <c r="F111" s="26" t="str">
        <f t="shared" ref="F111:F113" ca="1" si="93">IF(C111="x","",IF(C111="n/a",".",IF(AND(C111&gt;=20%,C111&lt;=59%),"..",IF(AND(C111&gt;=60%,C111&lt;=99%),"…",IF(C111=100%,"….","")))))</f>
        <v/>
      </c>
      <c r="G111" s="26" t="str">
        <f t="shared" ref="G111:G113" ca="1" si="94">IF(C111="x","",IF(C111="n/a",".",IF(AND(C111&gt;=30%,C111&lt;=59%),"..",IF(AND(C111&gt;=60%,C111&lt;=99%),"…",IF(C111=100%,"….","")))))</f>
        <v/>
      </c>
      <c r="H111" s="26" t="str">
        <f t="shared" ref="H111:H113" ca="1" si="95">IF(C111="x","",IF(C111="n/a",".",IF(AND(C111&gt;=40%,C111&lt;=59%),"..",IF(AND(C111&gt;=60%,C111&lt;=99%),"…",IF(C111=100%,"….","")))))</f>
        <v/>
      </c>
      <c r="I111" s="26" t="str">
        <f t="shared" ref="I111:I113" ca="1" si="96">IF(C111="x","",IF(C111="n/a",".",IF(AND(C111&gt;=50%,C111&lt;=59%),"..",IF(AND(C111&gt;=60%,C111&lt;=99%),"…",IF(C111=100%,"….","")))))</f>
        <v/>
      </c>
      <c r="J111" s="26" t="str">
        <f t="shared" ref="J111:J113" ca="1" si="97">IF(C111="x","",IF(C111="n/a",".",IF(AND(C111&gt;=60%,C111&lt;=99%),"…",IF(C111=100%,"….",""))))</f>
        <v/>
      </c>
      <c r="K111" s="26" t="str">
        <f t="shared" ref="K111:K113" ca="1" si="98">IF(C111="x","",IF(C111="n/a",".",IF(AND(C111&gt;=70%,C111&lt;=99%),"…",IF(C111=100%,"….",""))))</f>
        <v/>
      </c>
      <c r="L111" s="26" t="str">
        <f t="shared" ref="L111:L113" ca="1" si="99">IF(C111="x","",IF(C111="n/a",".",IF(AND(C111&gt;=80%,C111&lt;=99%),"…",IF(C111=100%,"….",""))))</f>
        <v/>
      </c>
      <c r="M111" s="26" t="str">
        <f t="shared" ref="M111:M113" ca="1" si="100">IF(C111="x","",IF(C111="n/a",".",IF(AND(C111&gt;=90%,C111&lt;=99%),"…",IF(C111=100%,"….",""))))</f>
        <v/>
      </c>
      <c r="N111" s="65" t="str">
        <f t="shared" ref="N111:N113" ca="1" si="101">IF(C111="x","",IF(C111="n/a",".",IF(C111=100%,"….","")))</f>
        <v/>
      </c>
    </row>
    <row r="112" spans="2:14">
      <c r="B112" s="279">
        <v>3.06</v>
      </c>
      <c r="C112" s="368" t="str">
        <f ca="1">IF('Reference sheet'!G84="","x",'Reference sheet'!G84)</f>
        <v>x</v>
      </c>
      <c r="D112" s="28" t="str">
        <f t="shared" ca="1" si="91"/>
        <v/>
      </c>
      <c r="E112" s="28" t="str">
        <f t="shared" ca="1" si="92"/>
        <v/>
      </c>
      <c r="F112" s="28" t="str">
        <f t="shared" ca="1" si="93"/>
        <v/>
      </c>
      <c r="G112" s="28" t="str">
        <f t="shared" ca="1" si="94"/>
        <v/>
      </c>
      <c r="H112" s="28" t="str">
        <f t="shared" ca="1" si="95"/>
        <v/>
      </c>
      <c r="I112" s="28" t="str">
        <f t="shared" ca="1" si="96"/>
        <v/>
      </c>
      <c r="J112" s="28" t="str">
        <f t="shared" ca="1" si="97"/>
        <v/>
      </c>
      <c r="K112" s="28" t="str">
        <f t="shared" ca="1" si="98"/>
        <v/>
      </c>
      <c r="L112" s="28" t="str">
        <f t="shared" ca="1" si="99"/>
        <v/>
      </c>
      <c r="M112" s="28" t="str">
        <f t="shared" ca="1" si="100"/>
        <v/>
      </c>
      <c r="N112" s="67" t="str">
        <f t="shared" ca="1" si="101"/>
        <v/>
      </c>
    </row>
    <row r="113" spans="2:14">
      <c r="B113" s="279">
        <v>3.07</v>
      </c>
      <c r="C113" s="368" t="str">
        <f ca="1">IF('Reference sheet'!G85="","x",'Reference sheet'!G85)</f>
        <v>x</v>
      </c>
      <c r="D113" s="28" t="str">
        <f t="shared" ca="1" si="91"/>
        <v/>
      </c>
      <c r="E113" s="28" t="str">
        <f t="shared" ca="1" si="92"/>
        <v/>
      </c>
      <c r="F113" s="28" t="str">
        <f t="shared" ca="1" si="93"/>
        <v/>
      </c>
      <c r="G113" s="28" t="str">
        <f t="shared" ca="1" si="94"/>
        <v/>
      </c>
      <c r="H113" s="28" t="str">
        <f t="shared" ca="1" si="95"/>
        <v/>
      </c>
      <c r="I113" s="28" t="str">
        <f t="shared" ca="1" si="96"/>
        <v/>
      </c>
      <c r="J113" s="28" t="str">
        <f t="shared" ca="1" si="97"/>
        <v/>
      </c>
      <c r="K113" s="28" t="str">
        <f t="shared" ca="1" si="98"/>
        <v/>
      </c>
      <c r="L113" s="28" t="str">
        <f t="shared" ca="1" si="99"/>
        <v/>
      </c>
      <c r="M113" s="28" t="str">
        <f t="shared" ca="1" si="100"/>
        <v/>
      </c>
      <c r="N113" s="67" t="str">
        <f t="shared" ca="1" si="101"/>
        <v/>
      </c>
    </row>
    <row r="114" spans="2:14">
      <c r="B114" s="279">
        <v>3.08</v>
      </c>
      <c r="C114" s="367" t="str">
        <f ca="1">IF('Reference sheet'!G86="","x",'Reference sheet'!G86)</f>
        <v>x</v>
      </c>
      <c r="D114" s="32" t="str">
        <f t="shared" ref="D114" ca="1" si="102">IF(C114="x","",IF(C114="n/a",".",IF(AND(C114&gt;=0%,C114&lt;=59%),"..",IF(AND(C114&gt;=60%,C114&lt;=99%),"…",IF(C114=100%,"….","")))))</f>
        <v/>
      </c>
      <c r="E114" s="32" t="str">
        <f t="shared" ref="E114" ca="1" si="103">IF(C114="x","",IF(C114="n/a",".",IF(AND(C114&gt;=10%,C114&lt;=59%),"..",IF(AND(C114&gt;=60%,C114&lt;=99%),"…",IF(C114=100%,"….","")))))</f>
        <v/>
      </c>
      <c r="F114" s="32" t="str">
        <f t="shared" ref="F114" ca="1" si="104">IF(C114="x","",IF(C114="n/a",".",IF(AND(C114&gt;=20%,C114&lt;=59%),"..",IF(AND(C114&gt;=60%,C114&lt;=99%),"…",IF(C114=100%,"….","")))))</f>
        <v/>
      </c>
      <c r="G114" s="32" t="str">
        <f t="shared" ref="G114" ca="1" si="105">IF(C114="x","",IF(C114="n/a",".",IF(AND(C114&gt;=30%,C114&lt;=59%),"..",IF(AND(C114&gt;=60%,C114&lt;=99%),"…",IF(C114=100%,"….","")))))</f>
        <v/>
      </c>
      <c r="H114" s="32" t="str">
        <f t="shared" ref="H114" ca="1" si="106">IF(C114="x","",IF(C114="n/a",".",IF(AND(C114&gt;=40%,C114&lt;=59%),"..",IF(AND(C114&gt;=60%,C114&lt;=99%),"…",IF(C114=100%,"….","")))))</f>
        <v/>
      </c>
      <c r="I114" s="32" t="str">
        <f t="shared" ref="I114" ca="1" si="107">IF(C114="x","",IF(C114="n/a",".",IF(AND(C114&gt;=50%,C114&lt;=59%),"..",IF(AND(C114&gt;=60%,C114&lt;=99%),"…",IF(C114=100%,"….","")))))</f>
        <v/>
      </c>
      <c r="J114" s="32" t="str">
        <f t="shared" ref="J114" ca="1" si="108">IF(C114="x","",IF(C114="n/a",".",IF(AND(C114&gt;=60%,C114&lt;=99%),"…",IF(C114=100%,"….",""))))</f>
        <v/>
      </c>
      <c r="K114" s="32" t="str">
        <f t="shared" ref="K114" ca="1" si="109">IF(C114="x","",IF(C114="n/a",".",IF(AND(C114&gt;=70%,C114&lt;=99%),"…",IF(C114=100%,"….",""))))</f>
        <v/>
      </c>
      <c r="L114" s="32" t="str">
        <f t="shared" ref="L114" ca="1" si="110">IF(C114="x","",IF(C114="n/a",".",IF(AND(C114&gt;=80%,C114&lt;=99%),"…",IF(C114=100%,"….",""))))</f>
        <v/>
      </c>
      <c r="M114" s="32" t="str">
        <f t="shared" ref="M114" ca="1" si="111">IF(C114="x","",IF(C114="n/a",".",IF(AND(C114&gt;=90%,C114&lt;=99%),"…",IF(C114=100%,"….",""))))</f>
        <v/>
      </c>
      <c r="N114" s="66" t="str">
        <f t="shared" ref="N114" ca="1" si="112">IF(C114="x","",IF(C114="n/a",".",IF(C114=100%,"….","")))</f>
        <v/>
      </c>
    </row>
    <row r="115" spans="2:14">
      <c r="B115" s="59" t="s">
        <v>61</v>
      </c>
      <c r="C115" s="366"/>
      <c r="D115" s="26"/>
      <c r="E115" s="26"/>
      <c r="F115" s="26"/>
      <c r="G115" s="26"/>
      <c r="H115" s="26"/>
      <c r="I115" s="26"/>
      <c r="J115" s="26"/>
      <c r="K115" s="26"/>
      <c r="L115" s="26"/>
      <c r="M115" s="26"/>
      <c r="N115" s="65"/>
    </row>
    <row r="116" spans="2:14">
      <c r="B116" s="279">
        <v>3.09</v>
      </c>
      <c r="C116" s="16" t="str">
        <f ca="1">IF('Reference sheet'!G88="","x",'Reference sheet'!G88)</f>
        <v>x</v>
      </c>
      <c r="D116" s="32" t="str">
        <f t="shared" ref="D116" ca="1" si="113">IF(C116="x","",IF(C116="n/a",".",IF(AND(C116&gt;=0%,C116&lt;=59%),"..",IF(AND(C116&gt;=60%,C116&lt;=99%),"…",IF(C116=100%,"….","")))))</f>
        <v/>
      </c>
      <c r="E116" s="32" t="str">
        <f t="shared" ref="E116" ca="1" si="114">IF(C116="x","",IF(C116="n/a",".",IF(AND(C116&gt;=10%,C116&lt;=59%),"..",IF(AND(C116&gt;=60%,C116&lt;=99%),"…",IF(C116=100%,"….","")))))</f>
        <v/>
      </c>
      <c r="F116" s="32" t="str">
        <f t="shared" ref="F116" ca="1" si="115">IF(C116="x","",IF(C116="n/a",".",IF(AND(C116&gt;=20%,C116&lt;=59%),"..",IF(AND(C116&gt;=60%,C116&lt;=99%),"…",IF(C116=100%,"….","")))))</f>
        <v/>
      </c>
      <c r="G116" s="32" t="str">
        <f t="shared" ref="G116" ca="1" si="116">IF(C116="x","",IF(C116="n/a",".",IF(AND(C116&gt;=30%,C116&lt;=59%),"..",IF(AND(C116&gt;=60%,C116&lt;=99%),"…",IF(C116=100%,"….","")))))</f>
        <v/>
      </c>
      <c r="H116" s="32" t="str">
        <f t="shared" ref="H116" ca="1" si="117">IF(C116="x","",IF(C116="n/a",".",IF(AND(C116&gt;=40%,C116&lt;=59%),"..",IF(AND(C116&gt;=60%,C116&lt;=99%),"…",IF(C116=100%,"….","")))))</f>
        <v/>
      </c>
      <c r="I116" s="32" t="str">
        <f t="shared" ref="I116" ca="1" si="118">IF(C116="x","",IF(C116="n/a",".",IF(AND(C116&gt;=50%,C116&lt;=59%),"..",IF(AND(C116&gt;=60%,C116&lt;=99%),"…",IF(C116=100%,"….","")))))</f>
        <v/>
      </c>
      <c r="J116" s="32" t="str">
        <f t="shared" ref="J116" ca="1" si="119">IF(C116="x","",IF(C116="n/a",".",IF(AND(C116&gt;=60%,C116&lt;=99%),"…",IF(C116=100%,"….",""))))</f>
        <v/>
      </c>
      <c r="K116" s="32" t="str">
        <f t="shared" ref="K116" ca="1" si="120">IF(C116="x","",IF(C116="n/a",".",IF(AND(C116&gt;=70%,C116&lt;=99%),"…",IF(C116=100%,"….",""))))</f>
        <v/>
      </c>
      <c r="L116" s="32" t="str">
        <f t="shared" ref="L116" ca="1" si="121">IF(C116="x","",IF(C116="n/a",".",IF(AND(C116&gt;=80%,C116&lt;=99%),"…",IF(C116=100%,"….",""))))</f>
        <v/>
      </c>
      <c r="M116" s="32" t="str">
        <f t="shared" ref="M116" ca="1" si="122">IF(C116="x","",IF(C116="n/a",".",IF(AND(C116&gt;=90%,C116&lt;=99%),"…",IF(C116=100%,"….",""))))</f>
        <v/>
      </c>
      <c r="N116" s="66" t="str">
        <f t="shared" ref="N116" ca="1" si="123">IF(C116="x","",IF(C116="n/a",".",IF(C116=100%,"….","")))</f>
        <v/>
      </c>
    </row>
    <row r="117" spans="2:14">
      <c r="B117" s="59" t="s">
        <v>62</v>
      </c>
      <c r="C117" s="1"/>
      <c r="D117" s="1"/>
      <c r="E117" s="1"/>
      <c r="F117" s="1"/>
      <c r="G117" s="1"/>
      <c r="H117" s="1"/>
      <c r="I117" s="1"/>
      <c r="J117" s="1"/>
      <c r="K117" s="1"/>
      <c r="L117" s="1"/>
      <c r="M117" s="1"/>
      <c r="N117" s="60"/>
    </row>
    <row r="118" spans="2:14">
      <c r="B118" s="280">
        <v>3.1</v>
      </c>
      <c r="C118" s="16" t="str">
        <f ca="1">IF('Reference sheet'!G90="","x",'Reference sheet'!G90)</f>
        <v>x</v>
      </c>
      <c r="D118" s="1" t="str">
        <f t="shared" ref="D118" ca="1" si="124">IF(C118="x","",IF(C118="n/a",".",IF(AND(C118&gt;=0%,C118&lt;=59%),"..",IF(AND(C118&gt;=60%,C118&lt;=99%),"…",IF(C118=100%,"….","")))))</f>
        <v/>
      </c>
      <c r="E118" s="1" t="str">
        <f t="shared" ref="E118" ca="1" si="125">IF(C118="x","",IF(C118="n/a",".",IF(AND(C118&gt;=10%,C118&lt;=59%),"..",IF(AND(C118&gt;=60%,C118&lt;=99%),"…",IF(C118=100%,"….","")))))</f>
        <v/>
      </c>
      <c r="F118" s="1" t="str">
        <f t="shared" ref="F118" ca="1" si="126">IF(C118="x","",IF(C118="n/a",".",IF(AND(C118&gt;=20%,C118&lt;=59%),"..",IF(AND(C118&gt;=60%,C118&lt;=99%),"…",IF(C118=100%,"….","")))))</f>
        <v/>
      </c>
      <c r="G118" s="1" t="str">
        <f t="shared" ref="G118" ca="1" si="127">IF(C118="x","",IF(C118="n/a",".",IF(AND(C118&gt;=30%,C118&lt;=59%),"..",IF(AND(C118&gt;=60%,C118&lt;=99%),"…",IF(C118=100%,"….","")))))</f>
        <v/>
      </c>
      <c r="H118" s="1" t="str">
        <f t="shared" ref="H118" ca="1" si="128">IF(C118="x","",IF(C118="n/a",".",IF(AND(C118&gt;=40%,C118&lt;=59%),"..",IF(AND(C118&gt;=60%,C118&lt;=99%),"…",IF(C118=100%,"….","")))))</f>
        <v/>
      </c>
      <c r="I118" s="1" t="str">
        <f t="shared" ref="I118" ca="1" si="129">IF(C118="x","",IF(C118="n/a",".",IF(AND(C118&gt;=50%,C118&lt;=59%),"..",IF(AND(C118&gt;=60%,C118&lt;=99%),"…",IF(C118=100%,"….","")))))</f>
        <v/>
      </c>
      <c r="J118" s="1" t="str">
        <f t="shared" ref="J118" ca="1" si="130">IF(C118="x","",IF(C118="n/a",".",IF(AND(C118&gt;=60%,C118&lt;=99%),"…",IF(C118=100%,"….",""))))</f>
        <v/>
      </c>
      <c r="K118" s="1" t="str">
        <f t="shared" ref="K118" ca="1" si="131">IF(C118="x","",IF(C118="n/a",".",IF(AND(C118&gt;=70%,C118&lt;=99%),"…",IF(C118=100%,"….",""))))</f>
        <v/>
      </c>
      <c r="L118" s="1" t="str">
        <f t="shared" ref="L118" ca="1" si="132">IF(C118="x","",IF(C118="n/a",".",IF(AND(C118&gt;=80%,C118&lt;=99%),"…",IF(C118=100%,"….",""))))</f>
        <v/>
      </c>
      <c r="M118" s="1" t="str">
        <f t="shared" ref="M118" ca="1" si="133">IF(C118="x","",IF(C118="n/a",".",IF(AND(C118&gt;=90%,C118&lt;=99%),"…",IF(C118=100%,"….",""))))</f>
        <v/>
      </c>
      <c r="N118" s="60" t="str">
        <f t="shared" ref="N118" ca="1" si="134">IF(C118="x","",IF(C118="n/a",".",IF(C118=100%,"….","")))</f>
        <v/>
      </c>
    </row>
    <row r="119" spans="2:14">
      <c r="B119" s="59" t="s">
        <v>63</v>
      </c>
      <c r="C119" s="1"/>
      <c r="D119" s="1"/>
      <c r="E119" s="1"/>
      <c r="F119" s="1"/>
      <c r="G119" s="1"/>
      <c r="H119" s="1"/>
      <c r="I119" s="1"/>
      <c r="J119" s="1"/>
      <c r="K119" s="1"/>
      <c r="L119" s="1"/>
      <c r="M119" s="1"/>
      <c r="N119" s="60"/>
    </row>
    <row r="120" spans="2:14">
      <c r="B120" s="279">
        <v>3.11</v>
      </c>
      <c r="C120" s="16" t="str">
        <f ca="1">IF('Reference sheet'!G92="","x",'Reference sheet'!G92)</f>
        <v>x</v>
      </c>
      <c r="D120" s="26" t="str">
        <f t="shared" ref="D120:D122" ca="1" si="135">IF(C120="x","",IF(C120="n/a",".",IF(AND(C120&gt;=0%,C120&lt;=59%),"..",IF(AND(C120&gt;=60%,C120&lt;=99%),"…",IF(C120=100%,"….","")))))</f>
        <v/>
      </c>
      <c r="E120" s="26" t="str">
        <f t="shared" ref="E120:E122" ca="1" si="136">IF(C120="x","",IF(C120="n/a",".",IF(AND(C120&gt;=10%,C120&lt;=59%),"..",IF(AND(C120&gt;=60%,C120&lt;=99%),"…",IF(C120=100%,"….","")))))</f>
        <v/>
      </c>
      <c r="F120" s="26" t="str">
        <f t="shared" ref="F120:F122" ca="1" si="137">IF(C120="x","",IF(C120="n/a",".",IF(AND(C120&gt;=20%,C120&lt;=59%),"..",IF(AND(C120&gt;=60%,C120&lt;=99%),"…",IF(C120=100%,"….","")))))</f>
        <v/>
      </c>
      <c r="G120" s="26" t="str">
        <f t="shared" ref="G120:G122" ca="1" si="138">IF(C120="x","",IF(C120="n/a",".",IF(AND(C120&gt;=30%,C120&lt;=59%),"..",IF(AND(C120&gt;=60%,C120&lt;=99%),"…",IF(C120=100%,"….","")))))</f>
        <v/>
      </c>
      <c r="H120" s="26" t="str">
        <f t="shared" ref="H120:H122" ca="1" si="139">IF(C120="x","",IF(C120="n/a",".",IF(AND(C120&gt;=40%,C120&lt;=59%),"..",IF(AND(C120&gt;=60%,C120&lt;=99%),"…",IF(C120=100%,"….","")))))</f>
        <v/>
      </c>
      <c r="I120" s="26" t="str">
        <f t="shared" ref="I120:I122" ca="1" si="140">IF(C120="x","",IF(C120="n/a",".",IF(AND(C120&gt;=50%,C120&lt;=59%),"..",IF(AND(C120&gt;=60%,C120&lt;=99%),"…",IF(C120=100%,"….","")))))</f>
        <v/>
      </c>
      <c r="J120" s="26" t="str">
        <f t="shared" ref="J120:J122" ca="1" si="141">IF(C120="x","",IF(C120="n/a",".",IF(AND(C120&gt;=60%,C120&lt;=99%),"…",IF(C120=100%,"….",""))))</f>
        <v/>
      </c>
      <c r="K120" s="26" t="str">
        <f t="shared" ref="K120:K122" ca="1" si="142">IF(C120="x","",IF(C120="n/a",".",IF(AND(C120&gt;=70%,C120&lt;=99%),"…",IF(C120=100%,"….",""))))</f>
        <v/>
      </c>
      <c r="L120" s="26" t="str">
        <f t="shared" ref="L120:L122" ca="1" si="143">IF(C120="x","",IF(C120="n/a",".",IF(AND(C120&gt;=80%,C120&lt;=99%),"…",IF(C120=100%,"….",""))))</f>
        <v/>
      </c>
      <c r="M120" s="26" t="str">
        <f t="shared" ref="M120:M122" ca="1" si="144">IF(C120="x","",IF(C120="n/a",".",IF(AND(C120&gt;=90%,C120&lt;=99%),"…",IF(C120=100%,"….",""))))</f>
        <v/>
      </c>
      <c r="N120" s="65" t="str">
        <f t="shared" ref="N120:N122" ca="1" si="145">IF(C120="x","",IF(C120="n/a",".",IF(C120=100%,"….","")))</f>
        <v/>
      </c>
    </row>
    <row r="121" spans="2:14">
      <c r="B121" s="59" t="s">
        <v>538</v>
      </c>
      <c r="C121" s="1"/>
      <c r="D121" s="1"/>
      <c r="E121" s="1"/>
      <c r="F121" s="1"/>
      <c r="G121" s="1"/>
      <c r="H121" s="1"/>
      <c r="I121" s="1"/>
      <c r="J121" s="1"/>
      <c r="K121" s="1"/>
      <c r="L121" s="1"/>
      <c r="M121" s="1"/>
      <c r="N121" s="60"/>
    </row>
    <row r="122" spans="2:14">
      <c r="B122" s="279">
        <v>3.12</v>
      </c>
      <c r="C122" s="366" t="str">
        <f ca="1">IF('Reference sheet'!G94="","x",'Reference sheet'!G94)</f>
        <v>n/a</v>
      </c>
      <c r="D122" s="28" t="str">
        <f t="shared" ca="1" si="135"/>
        <v>.</v>
      </c>
      <c r="E122" s="28" t="str">
        <f t="shared" ca="1" si="136"/>
        <v>.</v>
      </c>
      <c r="F122" s="28" t="str">
        <f t="shared" ca="1" si="137"/>
        <v>.</v>
      </c>
      <c r="G122" s="28" t="str">
        <f t="shared" ca="1" si="138"/>
        <v>.</v>
      </c>
      <c r="H122" s="28" t="str">
        <f t="shared" ca="1" si="139"/>
        <v>.</v>
      </c>
      <c r="I122" s="28" t="str">
        <f t="shared" ca="1" si="140"/>
        <v>.</v>
      </c>
      <c r="J122" s="28" t="str">
        <f t="shared" ca="1" si="141"/>
        <v>.</v>
      </c>
      <c r="K122" s="28" t="str">
        <f t="shared" ca="1" si="142"/>
        <v>.</v>
      </c>
      <c r="L122" s="28" t="str">
        <f t="shared" ca="1" si="143"/>
        <v>.</v>
      </c>
      <c r="M122" s="28" t="str">
        <f t="shared" ca="1" si="144"/>
        <v>.</v>
      </c>
      <c r="N122" s="67" t="str">
        <f t="shared" ca="1" si="145"/>
        <v>.</v>
      </c>
    </row>
    <row r="123" spans="2:14">
      <c r="B123" s="279">
        <v>3.13</v>
      </c>
      <c r="C123" s="368" t="str">
        <f ca="1">IF('Reference sheet'!G95="","x",'Reference sheet'!G95)</f>
        <v>x</v>
      </c>
      <c r="D123" s="28" t="str">
        <f t="shared" ref="D123" ca="1" si="146">IF(C123="x","",IF(C123="n/a",".",IF(AND(C123&gt;=0%,C123&lt;=59%),"..",IF(AND(C123&gt;=60%,C123&lt;=99%),"…",IF(C123=100%,"….","")))))</f>
        <v/>
      </c>
      <c r="E123" s="28" t="str">
        <f t="shared" ref="E123" ca="1" si="147">IF(C123="x","",IF(C123="n/a",".",IF(AND(C123&gt;=10%,C123&lt;=59%),"..",IF(AND(C123&gt;=60%,C123&lt;=99%),"…",IF(C123=100%,"….","")))))</f>
        <v/>
      </c>
      <c r="F123" s="28" t="str">
        <f t="shared" ref="F123" ca="1" si="148">IF(C123="x","",IF(C123="n/a",".",IF(AND(C123&gt;=20%,C123&lt;=59%),"..",IF(AND(C123&gt;=60%,C123&lt;=99%),"…",IF(C123=100%,"….","")))))</f>
        <v/>
      </c>
      <c r="G123" s="28" t="str">
        <f t="shared" ref="G123" ca="1" si="149">IF(C123="x","",IF(C123="n/a",".",IF(AND(C123&gt;=30%,C123&lt;=59%),"..",IF(AND(C123&gt;=60%,C123&lt;=99%),"…",IF(C123=100%,"….","")))))</f>
        <v/>
      </c>
      <c r="H123" s="28" t="str">
        <f t="shared" ref="H123" ca="1" si="150">IF(C123="x","",IF(C123="n/a",".",IF(AND(C123&gt;=40%,C123&lt;=59%),"..",IF(AND(C123&gt;=60%,C123&lt;=99%),"…",IF(C123=100%,"….","")))))</f>
        <v/>
      </c>
      <c r="I123" s="28" t="str">
        <f t="shared" ref="I123" ca="1" si="151">IF(C123="x","",IF(C123="n/a",".",IF(AND(C123&gt;=50%,C123&lt;=59%),"..",IF(AND(C123&gt;=60%,C123&lt;=99%),"…",IF(C123=100%,"….","")))))</f>
        <v/>
      </c>
      <c r="J123" s="28" t="str">
        <f t="shared" ref="J123" ca="1" si="152">IF(C123="x","",IF(C123="n/a",".",IF(AND(C123&gt;=60%,C123&lt;=99%),"…",IF(C123=100%,"….",""))))</f>
        <v/>
      </c>
      <c r="K123" s="28" t="str">
        <f t="shared" ref="K123" ca="1" si="153">IF(C123="x","",IF(C123="n/a",".",IF(AND(C123&gt;=70%,C123&lt;=99%),"…",IF(C123=100%,"….",""))))</f>
        <v/>
      </c>
      <c r="L123" s="28" t="str">
        <f t="shared" ref="L123" ca="1" si="154">IF(C123="x","",IF(C123="n/a",".",IF(AND(C123&gt;=80%,C123&lt;=99%),"…",IF(C123=100%,"….",""))))</f>
        <v/>
      </c>
      <c r="M123" s="28" t="str">
        <f t="shared" ref="M123" ca="1" si="155">IF(C123="x","",IF(C123="n/a",".",IF(AND(C123&gt;=90%,C123&lt;=99%),"…",IF(C123=100%,"….",""))))</f>
        <v/>
      </c>
      <c r="N123" s="67" t="str">
        <f t="shared" ref="N123" ca="1" si="156">IF(C123="x","",IF(C123="n/a",".",IF(C123=100%,"….","")))</f>
        <v/>
      </c>
    </row>
    <row r="124" spans="2:14">
      <c r="B124" s="59" t="s">
        <v>539</v>
      </c>
      <c r="C124" s="1"/>
      <c r="D124" s="1"/>
      <c r="E124" s="1"/>
      <c r="F124" s="1"/>
      <c r="G124" s="1"/>
      <c r="H124" s="1"/>
      <c r="I124" s="1"/>
      <c r="J124" s="1"/>
      <c r="K124" s="1"/>
      <c r="L124" s="1"/>
      <c r="M124" s="1"/>
      <c r="N124" s="60"/>
    </row>
    <row r="125" spans="2:14">
      <c r="B125" s="279">
        <v>3.14</v>
      </c>
      <c r="C125" s="367" t="str">
        <f ca="1">IF('Reference sheet'!G97="","x",'Reference sheet'!G97)</f>
        <v>x</v>
      </c>
      <c r="D125" s="32" t="str">
        <f t="shared" ref="D125" ca="1" si="157">IF(C125="x","",IF(C125="n/a",".",IF(AND(C125&gt;=0%,C125&lt;=59%),"..",IF(AND(C125&gt;=60%,C125&lt;=99%),"…",IF(C125=100%,"….","")))))</f>
        <v/>
      </c>
      <c r="E125" s="32" t="str">
        <f t="shared" ref="E125" ca="1" si="158">IF(C125="x","",IF(C125="n/a",".",IF(AND(C125&gt;=10%,C125&lt;=59%),"..",IF(AND(C125&gt;=60%,C125&lt;=99%),"…",IF(C125=100%,"….","")))))</f>
        <v/>
      </c>
      <c r="F125" s="32" t="str">
        <f t="shared" ref="F125" ca="1" si="159">IF(C125="x","",IF(C125="n/a",".",IF(AND(C125&gt;=20%,C125&lt;=59%),"..",IF(AND(C125&gt;=60%,C125&lt;=99%),"…",IF(C125=100%,"….","")))))</f>
        <v/>
      </c>
      <c r="G125" s="32" t="str">
        <f t="shared" ref="G125" ca="1" si="160">IF(C125="x","",IF(C125="n/a",".",IF(AND(C125&gt;=30%,C125&lt;=59%),"..",IF(AND(C125&gt;=60%,C125&lt;=99%),"…",IF(C125=100%,"….","")))))</f>
        <v/>
      </c>
      <c r="H125" s="32" t="str">
        <f t="shared" ref="H125" ca="1" si="161">IF(C125="x","",IF(C125="n/a",".",IF(AND(C125&gt;=40%,C125&lt;=59%),"..",IF(AND(C125&gt;=60%,C125&lt;=99%),"…",IF(C125=100%,"….","")))))</f>
        <v/>
      </c>
      <c r="I125" s="32" t="str">
        <f t="shared" ref="I125" ca="1" si="162">IF(C125="x","",IF(C125="n/a",".",IF(AND(C125&gt;=50%,C125&lt;=59%),"..",IF(AND(C125&gt;=60%,C125&lt;=99%),"…",IF(C125=100%,"….","")))))</f>
        <v/>
      </c>
      <c r="J125" s="32" t="str">
        <f t="shared" ref="J125" ca="1" si="163">IF(C125="x","",IF(C125="n/a",".",IF(AND(C125&gt;=60%,C125&lt;=99%),"…",IF(C125=100%,"….",""))))</f>
        <v/>
      </c>
      <c r="K125" s="32" t="str">
        <f t="shared" ref="K125" ca="1" si="164">IF(C125="x","",IF(C125="n/a",".",IF(AND(C125&gt;=70%,C125&lt;=99%),"…",IF(C125=100%,"….",""))))</f>
        <v/>
      </c>
      <c r="L125" s="32" t="str">
        <f t="shared" ref="L125" ca="1" si="165">IF(C125="x","",IF(C125="n/a",".",IF(AND(C125&gt;=80%,C125&lt;=99%),"…",IF(C125=100%,"….",""))))</f>
        <v/>
      </c>
      <c r="M125" s="32" t="str">
        <f t="shared" ref="M125" ca="1" si="166">IF(C125="x","",IF(C125="n/a",".",IF(AND(C125&gt;=90%,C125&lt;=99%),"…",IF(C125=100%,"….",""))))</f>
        <v/>
      </c>
      <c r="N125" s="66" t="str">
        <f t="shared" ref="N125" ca="1" si="167">IF(C125="x","",IF(C125="n/a",".",IF(C125=100%,"….","")))</f>
        <v/>
      </c>
    </row>
    <row r="126" spans="2:14">
      <c r="B126" s="59" t="s">
        <v>540</v>
      </c>
      <c r="C126" s="1"/>
      <c r="D126" s="1"/>
      <c r="E126" s="1"/>
      <c r="F126" s="1"/>
      <c r="G126" s="1"/>
      <c r="H126" s="1"/>
      <c r="I126" s="1"/>
      <c r="J126" s="1"/>
      <c r="K126" s="1"/>
      <c r="L126" s="1"/>
      <c r="M126" s="1"/>
      <c r="N126" s="60"/>
    </row>
    <row r="127" spans="2:14">
      <c r="B127" s="279">
        <v>3.15</v>
      </c>
      <c r="C127" s="16" t="str">
        <f ca="1">IF('Reference sheet'!G99="","x",'Reference sheet'!G99)</f>
        <v>x</v>
      </c>
      <c r="D127" s="26" t="str">
        <f t="shared" ref="D127:D129" ca="1" si="168">IF(C127="x","",IF(C127="n/a",".",IF(AND(C127&gt;=0%,C127&lt;=59%),"..",IF(AND(C127&gt;=60%,C127&lt;=99%),"…",IF(C127=100%,"….","")))))</f>
        <v/>
      </c>
      <c r="E127" s="26" t="str">
        <f t="shared" ref="E127:E129" ca="1" si="169">IF(C127="x","",IF(C127="n/a",".",IF(AND(C127&gt;=10%,C127&lt;=59%),"..",IF(AND(C127&gt;=60%,C127&lt;=99%),"…",IF(C127=100%,"….","")))))</f>
        <v/>
      </c>
      <c r="F127" s="26" t="str">
        <f t="shared" ref="F127:F129" ca="1" si="170">IF(C127="x","",IF(C127="n/a",".",IF(AND(C127&gt;=20%,C127&lt;=59%),"..",IF(AND(C127&gt;=60%,C127&lt;=99%),"…",IF(C127=100%,"….","")))))</f>
        <v/>
      </c>
      <c r="G127" s="26" t="str">
        <f t="shared" ref="G127:G129" ca="1" si="171">IF(C127="x","",IF(C127="n/a",".",IF(AND(C127&gt;=30%,C127&lt;=59%),"..",IF(AND(C127&gt;=60%,C127&lt;=99%),"…",IF(C127=100%,"….","")))))</f>
        <v/>
      </c>
      <c r="H127" s="26" t="str">
        <f t="shared" ref="H127:H129" ca="1" si="172">IF(C127="x","",IF(C127="n/a",".",IF(AND(C127&gt;=40%,C127&lt;=59%),"..",IF(AND(C127&gt;=60%,C127&lt;=99%),"…",IF(C127=100%,"….","")))))</f>
        <v/>
      </c>
      <c r="I127" s="26" t="str">
        <f t="shared" ref="I127:I129" ca="1" si="173">IF(C127="x","",IF(C127="n/a",".",IF(AND(C127&gt;=50%,C127&lt;=59%),"..",IF(AND(C127&gt;=60%,C127&lt;=99%),"…",IF(C127=100%,"….","")))))</f>
        <v/>
      </c>
      <c r="J127" s="26" t="str">
        <f t="shared" ref="J127:J129" ca="1" si="174">IF(C127="x","",IF(C127="n/a",".",IF(AND(C127&gt;=60%,C127&lt;=99%),"…",IF(C127=100%,"….",""))))</f>
        <v/>
      </c>
      <c r="K127" s="26" t="str">
        <f t="shared" ref="K127:K129" ca="1" si="175">IF(C127="x","",IF(C127="n/a",".",IF(AND(C127&gt;=70%,C127&lt;=99%),"…",IF(C127=100%,"….",""))))</f>
        <v/>
      </c>
      <c r="L127" s="26" t="str">
        <f t="shared" ref="L127:L129" ca="1" si="176">IF(C127="x","",IF(C127="n/a",".",IF(AND(C127&gt;=80%,C127&lt;=99%),"…",IF(C127=100%,"….",""))))</f>
        <v/>
      </c>
      <c r="M127" s="26" t="str">
        <f t="shared" ref="M127:M129" ca="1" si="177">IF(C127="x","",IF(C127="n/a",".",IF(AND(C127&gt;=90%,C127&lt;=99%),"…",IF(C127=100%,"….",""))))</f>
        <v/>
      </c>
      <c r="N127" s="65" t="str">
        <f t="shared" ref="N127:N129" ca="1" si="178">IF(C127="x","",IF(C127="n/a",".",IF(C127=100%,"….","")))</f>
        <v/>
      </c>
    </row>
    <row r="128" spans="2:14">
      <c r="B128" s="59" t="s">
        <v>543</v>
      </c>
      <c r="C128" s="1"/>
      <c r="D128" s="1"/>
      <c r="E128" s="1"/>
      <c r="F128" s="1"/>
      <c r="G128" s="1"/>
      <c r="H128" s="1"/>
      <c r="I128" s="1"/>
      <c r="J128" s="1"/>
      <c r="K128" s="1"/>
      <c r="L128" s="1"/>
      <c r="M128" s="1"/>
      <c r="N128" s="60"/>
    </row>
    <row r="129" spans="2:14">
      <c r="B129" s="279">
        <v>3.16</v>
      </c>
      <c r="C129" s="16" t="str">
        <f ca="1">IF('Reference sheet'!G101="","x",'Reference sheet'!G101)</f>
        <v>x</v>
      </c>
      <c r="D129" s="1" t="str">
        <f t="shared" ca="1" si="168"/>
        <v/>
      </c>
      <c r="E129" s="1" t="str">
        <f t="shared" ca="1" si="169"/>
        <v/>
      </c>
      <c r="F129" s="1" t="str">
        <f t="shared" ca="1" si="170"/>
        <v/>
      </c>
      <c r="G129" s="1" t="str">
        <f t="shared" ca="1" si="171"/>
        <v/>
      </c>
      <c r="H129" s="1" t="str">
        <f t="shared" ca="1" si="172"/>
        <v/>
      </c>
      <c r="I129" s="1" t="str">
        <f t="shared" ca="1" si="173"/>
        <v/>
      </c>
      <c r="J129" s="1" t="str">
        <f t="shared" ca="1" si="174"/>
        <v/>
      </c>
      <c r="K129" s="1" t="str">
        <f t="shared" ca="1" si="175"/>
        <v/>
      </c>
      <c r="L129" s="1" t="str">
        <f t="shared" ca="1" si="176"/>
        <v/>
      </c>
      <c r="M129" s="1" t="str">
        <f t="shared" ca="1" si="177"/>
        <v/>
      </c>
      <c r="N129" s="60" t="str">
        <f t="shared" ca="1" si="178"/>
        <v/>
      </c>
    </row>
    <row r="130" spans="2:14">
      <c r="B130" s="59" t="s">
        <v>69</v>
      </c>
      <c r="C130" s="1"/>
      <c r="D130" s="1"/>
      <c r="E130" s="1"/>
      <c r="F130" s="1"/>
      <c r="G130" s="1"/>
      <c r="H130" s="1"/>
      <c r="I130" s="1"/>
      <c r="J130" s="1"/>
      <c r="K130" s="1"/>
      <c r="L130" s="1"/>
      <c r="M130" s="1"/>
      <c r="N130" s="60"/>
    </row>
    <row r="131" spans="2:14">
      <c r="B131" s="279">
        <v>3.17</v>
      </c>
      <c r="C131" s="366" t="str">
        <f ca="1">IF('Reference sheet'!G103="","x",'Reference sheet'!G103)</f>
        <v>n/a</v>
      </c>
      <c r="D131" s="28" t="str">
        <f t="shared" ref="D131" ca="1" si="179">IF(C131="x","",IF(C131="n/a",".",IF(AND(C131&gt;=0%,C131&lt;=59%),"..",IF(AND(C131&gt;=60%,C131&lt;=99%),"…",IF(C131=100%,"….","")))))</f>
        <v>.</v>
      </c>
      <c r="E131" s="28" t="str">
        <f t="shared" ref="E131" ca="1" si="180">IF(C131="x","",IF(C131="n/a",".",IF(AND(C131&gt;=10%,C131&lt;=59%),"..",IF(AND(C131&gt;=60%,C131&lt;=99%),"…",IF(C131=100%,"….","")))))</f>
        <v>.</v>
      </c>
      <c r="F131" s="28" t="str">
        <f t="shared" ref="F131" ca="1" si="181">IF(C131="x","",IF(C131="n/a",".",IF(AND(C131&gt;=20%,C131&lt;=59%),"..",IF(AND(C131&gt;=60%,C131&lt;=99%),"…",IF(C131=100%,"….","")))))</f>
        <v>.</v>
      </c>
      <c r="G131" s="28" t="str">
        <f t="shared" ref="G131" ca="1" si="182">IF(C131="x","",IF(C131="n/a",".",IF(AND(C131&gt;=30%,C131&lt;=59%),"..",IF(AND(C131&gt;=60%,C131&lt;=99%),"…",IF(C131=100%,"….","")))))</f>
        <v>.</v>
      </c>
      <c r="H131" s="28" t="str">
        <f t="shared" ref="H131" ca="1" si="183">IF(C131="x","",IF(C131="n/a",".",IF(AND(C131&gt;=40%,C131&lt;=59%),"..",IF(AND(C131&gt;=60%,C131&lt;=99%),"…",IF(C131=100%,"….","")))))</f>
        <v>.</v>
      </c>
      <c r="I131" s="28" t="str">
        <f t="shared" ref="I131" ca="1" si="184">IF(C131="x","",IF(C131="n/a",".",IF(AND(C131&gt;=50%,C131&lt;=59%),"..",IF(AND(C131&gt;=60%,C131&lt;=99%),"…",IF(C131=100%,"….","")))))</f>
        <v>.</v>
      </c>
      <c r="J131" s="28" t="str">
        <f t="shared" ref="J131" ca="1" si="185">IF(C131="x","",IF(C131="n/a",".",IF(AND(C131&gt;=60%,C131&lt;=99%),"…",IF(C131=100%,"….",""))))</f>
        <v>.</v>
      </c>
      <c r="K131" s="28" t="str">
        <f t="shared" ref="K131" ca="1" si="186">IF(C131="x","",IF(C131="n/a",".",IF(AND(C131&gt;=70%,C131&lt;=99%),"…",IF(C131=100%,"….",""))))</f>
        <v>.</v>
      </c>
      <c r="L131" s="28" t="str">
        <f t="shared" ref="L131" ca="1" si="187">IF(C131="x","",IF(C131="n/a",".",IF(AND(C131&gt;=80%,C131&lt;=99%),"…",IF(C131=100%,"….",""))))</f>
        <v>.</v>
      </c>
      <c r="M131" s="28" t="str">
        <f t="shared" ref="M131" ca="1" si="188">IF(C131="x","",IF(C131="n/a",".",IF(AND(C131&gt;=90%,C131&lt;=99%),"…",IF(C131=100%,"….",""))))</f>
        <v>.</v>
      </c>
      <c r="N131" s="67" t="str">
        <f t="shared" ref="N131" ca="1" si="189">IF(C131="x","",IF(C131="n/a",".",IF(C131=100%,"….","")))</f>
        <v>.</v>
      </c>
    </row>
    <row r="132" spans="2:14">
      <c r="B132" s="279">
        <v>3.18</v>
      </c>
      <c r="C132" s="367" t="str">
        <f ca="1">IF('Reference sheet'!G104="","x",'Reference sheet'!G104)</f>
        <v>n/a</v>
      </c>
      <c r="D132" s="28" t="str">
        <f t="shared" ref="D132" ca="1" si="190">IF(C132="x","",IF(C132="n/a",".",IF(AND(C132&gt;=0%,C132&lt;=59%),"..",IF(AND(C132&gt;=60%,C132&lt;=99%),"…",IF(C132=100%,"….","")))))</f>
        <v>.</v>
      </c>
      <c r="E132" s="28" t="str">
        <f t="shared" ref="E132" ca="1" si="191">IF(C132="x","",IF(C132="n/a",".",IF(AND(C132&gt;=10%,C132&lt;=59%),"..",IF(AND(C132&gt;=60%,C132&lt;=99%),"…",IF(C132=100%,"….","")))))</f>
        <v>.</v>
      </c>
      <c r="F132" s="28" t="str">
        <f t="shared" ref="F132" ca="1" si="192">IF(C132="x","",IF(C132="n/a",".",IF(AND(C132&gt;=20%,C132&lt;=59%),"..",IF(AND(C132&gt;=60%,C132&lt;=99%),"…",IF(C132=100%,"….","")))))</f>
        <v>.</v>
      </c>
      <c r="G132" s="28" t="str">
        <f t="shared" ref="G132" ca="1" si="193">IF(C132="x","",IF(C132="n/a",".",IF(AND(C132&gt;=30%,C132&lt;=59%),"..",IF(AND(C132&gt;=60%,C132&lt;=99%),"…",IF(C132=100%,"….","")))))</f>
        <v>.</v>
      </c>
      <c r="H132" s="28" t="str">
        <f t="shared" ref="H132" ca="1" si="194">IF(C132="x","",IF(C132="n/a",".",IF(AND(C132&gt;=40%,C132&lt;=59%),"..",IF(AND(C132&gt;=60%,C132&lt;=99%),"…",IF(C132=100%,"….","")))))</f>
        <v>.</v>
      </c>
      <c r="I132" s="28" t="str">
        <f t="shared" ref="I132" ca="1" si="195">IF(C132="x","",IF(C132="n/a",".",IF(AND(C132&gt;=50%,C132&lt;=59%),"..",IF(AND(C132&gt;=60%,C132&lt;=99%),"…",IF(C132=100%,"….","")))))</f>
        <v>.</v>
      </c>
      <c r="J132" s="28" t="str">
        <f t="shared" ref="J132" ca="1" si="196">IF(C132="x","",IF(C132="n/a",".",IF(AND(C132&gt;=60%,C132&lt;=99%),"…",IF(C132=100%,"….",""))))</f>
        <v>.</v>
      </c>
      <c r="K132" s="28" t="str">
        <f t="shared" ref="K132" ca="1" si="197">IF(C132="x","",IF(C132="n/a",".",IF(AND(C132&gt;=70%,C132&lt;=99%),"…",IF(C132=100%,"….",""))))</f>
        <v>.</v>
      </c>
      <c r="L132" s="28" t="str">
        <f t="shared" ref="L132" ca="1" si="198">IF(C132="x","",IF(C132="n/a",".",IF(AND(C132&gt;=80%,C132&lt;=99%),"…",IF(C132=100%,"….",""))))</f>
        <v>.</v>
      </c>
      <c r="M132" s="28" t="str">
        <f t="shared" ref="M132" ca="1" si="199">IF(C132="x","",IF(C132="n/a",".",IF(AND(C132&gt;=90%,C132&lt;=99%),"…",IF(C132=100%,"….",""))))</f>
        <v>.</v>
      </c>
      <c r="N132" s="67" t="str">
        <f t="shared" ref="N132" ca="1" si="200">IF(C132="x","",IF(C132="n/a",".",IF(C132=100%,"….","")))</f>
        <v>.</v>
      </c>
    </row>
    <row r="133" spans="2:14">
      <c r="B133" s="1"/>
      <c r="C133" s="1"/>
      <c r="D133" s="1"/>
      <c r="E133" s="1"/>
      <c r="F133" s="1"/>
      <c r="G133" s="1"/>
      <c r="H133" s="1"/>
      <c r="I133" s="1"/>
      <c r="J133" s="1"/>
      <c r="K133" s="1"/>
      <c r="L133" s="1"/>
      <c r="M133" s="1"/>
      <c r="N133" s="1"/>
    </row>
    <row r="134" spans="2:14">
      <c r="B134" s="77" t="s">
        <v>576</v>
      </c>
      <c r="C134" s="78"/>
      <c r="D134" s="78"/>
      <c r="E134" s="78"/>
      <c r="F134" s="78"/>
      <c r="G134" s="78"/>
      <c r="H134" s="78"/>
      <c r="I134" s="78"/>
      <c r="J134" s="78"/>
      <c r="K134" s="78"/>
      <c r="L134" s="78"/>
      <c r="M134" s="78"/>
      <c r="N134" s="78"/>
    </row>
    <row r="135" spans="2:14">
      <c r="B135" s="78" t="s">
        <v>134</v>
      </c>
      <c r="C135" s="78"/>
      <c r="D135" s="78"/>
      <c r="E135" s="78"/>
      <c r="F135" s="78"/>
      <c r="G135" s="332">
        <f ca="1">COUNTIF(C100:C132,1)</f>
        <v>0</v>
      </c>
      <c r="H135" s="333">
        <f ca="1">IFERROR(G135/G138,"")</f>
        <v>0</v>
      </c>
      <c r="I135" s="78"/>
      <c r="J135" s="78"/>
      <c r="K135" s="78"/>
      <c r="L135" s="78"/>
      <c r="M135" s="78"/>
      <c r="N135" s="78"/>
    </row>
    <row r="136" spans="2:14">
      <c r="B136" s="78" t="s">
        <v>135</v>
      </c>
      <c r="C136" s="78"/>
      <c r="D136" s="78"/>
      <c r="E136" s="78"/>
      <c r="F136" s="78"/>
      <c r="G136" s="332">
        <f ca="1">COUNTIFS(C100:C132,"&lt;&gt;",C100:C132,"&lt;&gt;n/a",C100:C132,"&lt;&gt;x",C100:C132,"&lt;&gt;1")</f>
        <v>0</v>
      </c>
      <c r="H136" s="333">
        <f ca="1">IFERROR(G136/G138,"")</f>
        <v>0</v>
      </c>
      <c r="I136" s="78"/>
      <c r="J136" s="78"/>
      <c r="K136" s="78"/>
      <c r="L136" s="78"/>
      <c r="M136" s="78"/>
      <c r="N136" s="78"/>
    </row>
    <row r="137" spans="2:14">
      <c r="B137" s="78" t="s">
        <v>136</v>
      </c>
      <c r="C137" s="78"/>
      <c r="D137" s="78"/>
      <c r="E137" s="78"/>
      <c r="F137" s="78"/>
      <c r="G137" s="332">
        <f ca="1">COUNTIF(C100:C132,"n/a")</f>
        <v>3</v>
      </c>
      <c r="H137" s="333">
        <f ca="1">IFERROR(G137/G138,"")</f>
        <v>1</v>
      </c>
      <c r="I137" s="78"/>
      <c r="J137" s="78"/>
      <c r="K137" s="78"/>
      <c r="L137" s="78"/>
      <c r="M137" s="78"/>
      <c r="N137" s="78"/>
    </row>
    <row r="138" spans="2:14">
      <c r="B138" s="78" t="s">
        <v>137</v>
      </c>
      <c r="C138" s="78"/>
      <c r="D138" s="78"/>
      <c r="E138" s="78"/>
      <c r="F138" s="78"/>
      <c r="G138" s="332">
        <f ca="1">SUM(G135:G137)</f>
        <v>3</v>
      </c>
      <c r="H138" s="79" t="str">
        <f ca="1">IF(OR(G138=0,G138=18),"","NOTE: Total should be equal to 18, please review actions")</f>
        <v>NOTE: Total should be equal to 18, please review actions</v>
      </c>
      <c r="I138" s="78"/>
      <c r="J138" s="78"/>
      <c r="K138" s="78"/>
      <c r="L138" s="78"/>
      <c r="M138" s="78"/>
      <c r="N138" s="78"/>
    </row>
    <row r="139" spans="2:14">
      <c r="B139" s="1"/>
      <c r="C139" s="1"/>
      <c r="D139" s="1"/>
      <c r="E139" s="1"/>
      <c r="F139" s="1"/>
      <c r="G139" s="1"/>
      <c r="H139" s="1"/>
      <c r="I139" s="1"/>
      <c r="J139" s="1"/>
      <c r="K139" s="1"/>
      <c r="L139" s="1"/>
      <c r="M139" s="1"/>
      <c r="N139" s="1"/>
    </row>
    <row r="140" spans="2:14">
      <c r="B140" s="10" t="s">
        <v>836</v>
      </c>
      <c r="C140" s="1"/>
      <c r="D140" s="1"/>
      <c r="E140" s="1"/>
      <c r="F140" s="1" t="str">
        <f>F1</f>
        <v>Enter the name of your Service here.</v>
      </c>
      <c r="G140" s="1"/>
      <c r="H140" s="1"/>
      <c r="I140" s="1"/>
      <c r="J140" s="1"/>
      <c r="K140" s="1"/>
      <c r="L140" s="1"/>
      <c r="M140" s="1"/>
      <c r="N140" s="1"/>
    </row>
    <row r="141" spans="2:14">
      <c r="B141" s="1" t="s">
        <v>845</v>
      </c>
      <c r="C141" s="1"/>
      <c r="D141" s="1"/>
      <c r="E141" s="1"/>
      <c r="F141" s="1"/>
      <c r="G141" s="1"/>
      <c r="H141" s="1"/>
      <c r="I141" s="1"/>
      <c r="J141" s="1"/>
      <c r="K141" s="1"/>
      <c r="L141" s="1"/>
      <c r="M141" s="1"/>
      <c r="N141" s="1"/>
    </row>
    <row r="142" spans="2:14">
      <c r="B142" s="1"/>
      <c r="C142" s="1"/>
      <c r="D142" s="1"/>
      <c r="E142" s="1"/>
      <c r="F142" s="1"/>
      <c r="G142" s="1"/>
      <c r="H142" s="1"/>
      <c r="I142" s="1"/>
      <c r="J142" s="1"/>
      <c r="K142" s="1"/>
      <c r="L142" s="1"/>
      <c r="M142" s="1"/>
      <c r="N142" s="1"/>
    </row>
    <row r="143" spans="2:14">
      <c r="B143" s="408" t="s">
        <v>120</v>
      </c>
      <c r="C143" s="383" t="s">
        <v>121</v>
      </c>
      <c r="D143" s="382" t="s">
        <v>115</v>
      </c>
      <c r="E143" s="382"/>
      <c r="F143" s="382"/>
      <c r="G143" s="382"/>
      <c r="H143" s="382"/>
      <c r="I143" s="382"/>
      <c r="J143" s="382"/>
      <c r="K143" s="382"/>
      <c r="L143" s="382"/>
      <c r="M143" s="382"/>
      <c r="N143" s="50" t="s">
        <v>114</v>
      </c>
    </row>
    <row r="144" spans="2:14">
      <c r="B144" s="390"/>
      <c r="C144" s="384"/>
      <c r="D144" s="55">
        <v>0</v>
      </c>
      <c r="E144" s="55">
        <v>0.1</v>
      </c>
      <c r="F144" s="55">
        <v>0.2</v>
      </c>
      <c r="G144" s="55">
        <v>0.3</v>
      </c>
      <c r="H144" s="55">
        <v>0.4</v>
      </c>
      <c r="I144" s="55">
        <v>0.5</v>
      </c>
      <c r="J144" s="55">
        <v>0.6</v>
      </c>
      <c r="K144" s="55">
        <v>0.7</v>
      </c>
      <c r="L144" s="55">
        <v>0.8</v>
      </c>
      <c r="M144" s="55">
        <v>0.9</v>
      </c>
      <c r="N144" s="55">
        <v>1</v>
      </c>
    </row>
    <row r="145" spans="2:14">
      <c r="B145" s="56" t="s">
        <v>73</v>
      </c>
      <c r="C145" s="57"/>
      <c r="D145" s="57"/>
      <c r="E145" s="57"/>
      <c r="F145" s="57"/>
      <c r="G145" s="57"/>
      <c r="H145" s="57"/>
      <c r="I145" s="57"/>
      <c r="J145" s="57"/>
      <c r="K145" s="57"/>
      <c r="L145" s="57"/>
      <c r="M145" s="57"/>
      <c r="N145" s="58"/>
    </row>
    <row r="146" spans="2:14">
      <c r="B146" s="178" t="s">
        <v>74</v>
      </c>
      <c r="C146" s="69"/>
      <c r="D146" s="69"/>
      <c r="E146" s="69"/>
      <c r="F146" s="69"/>
      <c r="G146" s="69"/>
      <c r="H146" s="69"/>
      <c r="I146" s="69"/>
      <c r="J146" s="69"/>
      <c r="K146" s="69"/>
      <c r="L146" s="69"/>
      <c r="M146" s="69"/>
      <c r="N146" s="70"/>
    </row>
    <row r="147" spans="2:14">
      <c r="B147" s="59" t="s">
        <v>55</v>
      </c>
      <c r="C147" s="1"/>
      <c r="D147" s="1"/>
      <c r="E147" s="1"/>
      <c r="F147" s="1"/>
      <c r="G147" s="1"/>
      <c r="H147" s="1"/>
      <c r="I147" s="1"/>
      <c r="J147" s="1"/>
      <c r="K147" s="1"/>
      <c r="L147" s="1"/>
      <c r="M147" s="1"/>
      <c r="N147" s="60"/>
    </row>
    <row r="148" spans="2:14">
      <c r="B148" s="279">
        <v>4.01</v>
      </c>
      <c r="C148" s="16" t="str">
        <f ca="1">IF('Reference sheet'!G108="","x",'Reference sheet'!G108)</f>
        <v>x</v>
      </c>
      <c r="D148" s="1" t="str">
        <f t="shared" ref="D148" ca="1" si="201">IF(C148="x","",IF(C148="n/a",".",IF(AND(C148&gt;=0%,C148&lt;=59%),"..",IF(AND(C148&gt;=60%,C148&lt;=99%),"…",IF(C148=100%,"….","")))))</f>
        <v/>
      </c>
      <c r="E148" s="1" t="str">
        <f t="shared" ref="E148" ca="1" si="202">IF(C148="x","",IF(C148="n/a",".",IF(AND(C148&gt;=10%,C148&lt;=59%),"..",IF(AND(C148&gt;=60%,C148&lt;=99%),"…",IF(C148=100%,"….","")))))</f>
        <v/>
      </c>
      <c r="F148" s="1" t="str">
        <f t="shared" ref="F148" ca="1" si="203">IF(C148="x","",IF(C148="n/a",".",IF(AND(C148&gt;=20%,C148&lt;=59%),"..",IF(AND(C148&gt;=60%,C148&lt;=99%),"…",IF(C148=100%,"….","")))))</f>
        <v/>
      </c>
      <c r="G148" s="1" t="str">
        <f t="shared" ref="G148" ca="1" si="204">IF(C148="x","",IF(C148="n/a",".",IF(AND(C148&gt;=30%,C148&lt;=59%),"..",IF(AND(C148&gt;=60%,C148&lt;=99%),"…",IF(C148=100%,"….","")))))</f>
        <v/>
      </c>
      <c r="H148" s="1" t="str">
        <f t="shared" ref="H148" ca="1" si="205">IF(C148="x","",IF(C148="n/a",".",IF(AND(C148&gt;=40%,C148&lt;=59%),"..",IF(AND(C148&gt;=60%,C148&lt;=99%),"…",IF(C148=100%,"….","")))))</f>
        <v/>
      </c>
      <c r="I148" s="1" t="str">
        <f t="shared" ref="I148" ca="1" si="206">IF(C148="x","",IF(C148="n/a",".",IF(AND(C148&gt;=50%,C148&lt;=59%),"..",IF(AND(C148&gt;=60%,C148&lt;=99%),"…",IF(C148=100%,"….","")))))</f>
        <v/>
      </c>
      <c r="J148" s="1" t="str">
        <f t="shared" ref="J148" ca="1" si="207">IF(C148="x","",IF(C148="n/a",".",IF(AND(C148&gt;=60%,C148&lt;=99%),"…",IF(C148=100%,"….",""))))</f>
        <v/>
      </c>
      <c r="K148" s="1" t="str">
        <f t="shared" ref="K148" ca="1" si="208">IF(C148="x","",IF(C148="n/a",".",IF(AND(C148&gt;=70%,C148&lt;=99%),"…",IF(C148=100%,"….",""))))</f>
        <v/>
      </c>
      <c r="L148" s="1" t="str">
        <f t="shared" ref="L148" ca="1" si="209">IF(C148="x","",IF(C148="n/a",".",IF(AND(C148&gt;=80%,C148&lt;=99%),"…",IF(C148=100%,"….",""))))</f>
        <v/>
      </c>
      <c r="M148" s="1" t="str">
        <f t="shared" ref="M148" ca="1" si="210">IF(C148="x","",IF(C148="n/a",".",IF(AND(C148&gt;=90%,C148&lt;=99%),"…",IF(C148=100%,"….",""))))</f>
        <v/>
      </c>
      <c r="N148" s="60" t="str">
        <f t="shared" ref="N148" ca="1" si="211">IF(C148="x","",IF(C148="n/a",".",IF(C148=100%,"….","")))</f>
        <v/>
      </c>
    </row>
    <row r="149" spans="2:14">
      <c r="B149" s="59" t="s">
        <v>46</v>
      </c>
      <c r="C149" s="1"/>
      <c r="D149" s="1"/>
      <c r="E149" s="1"/>
      <c r="F149" s="1"/>
      <c r="G149" s="1"/>
      <c r="H149" s="1"/>
      <c r="I149" s="1"/>
      <c r="J149" s="1"/>
      <c r="K149" s="1"/>
      <c r="L149" s="1"/>
      <c r="M149" s="1"/>
      <c r="N149" s="60"/>
    </row>
    <row r="150" spans="2:14">
      <c r="B150" s="279">
        <v>4.0199999999999996</v>
      </c>
      <c r="C150" s="16" t="str">
        <f ca="1">IF('Reference sheet'!G110="","x",'Reference sheet'!G110)</f>
        <v>x</v>
      </c>
      <c r="D150" s="1" t="str">
        <f t="shared" ref="D150" ca="1" si="212">IF(C150="x","",IF(C150="n/a",".",IF(AND(C150&gt;=0%,C150&lt;=59%),"..",IF(AND(C150&gt;=60%,C150&lt;=99%),"…",IF(C150=100%,"….","")))))</f>
        <v/>
      </c>
      <c r="E150" s="1" t="str">
        <f t="shared" ref="E150" ca="1" si="213">IF(C150="x","",IF(C150="n/a",".",IF(AND(C150&gt;=10%,C150&lt;=59%),"..",IF(AND(C150&gt;=60%,C150&lt;=99%),"…",IF(C150=100%,"….","")))))</f>
        <v/>
      </c>
      <c r="F150" s="1" t="str">
        <f t="shared" ref="F150" ca="1" si="214">IF(C150="x","",IF(C150="n/a",".",IF(AND(C150&gt;=20%,C150&lt;=59%),"..",IF(AND(C150&gt;=60%,C150&lt;=99%),"…",IF(C150=100%,"….","")))))</f>
        <v/>
      </c>
      <c r="G150" s="1" t="str">
        <f t="shared" ref="G150" ca="1" si="215">IF(C150="x","",IF(C150="n/a",".",IF(AND(C150&gt;=30%,C150&lt;=59%),"..",IF(AND(C150&gt;=60%,C150&lt;=99%),"…",IF(C150=100%,"….","")))))</f>
        <v/>
      </c>
      <c r="H150" s="1" t="str">
        <f t="shared" ref="H150" ca="1" si="216">IF(C150="x","",IF(C150="n/a",".",IF(AND(C150&gt;=40%,C150&lt;=59%),"..",IF(AND(C150&gt;=60%,C150&lt;=99%),"…",IF(C150=100%,"….","")))))</f>
        <v/>
      </c>
      <c r="I150" s="1" t="str">
        <f t="shared" ref="I150" ca="1" si="217">IF(C150="x","",IF(C150="n/a",".",IF(AND(C150&gt;=50%,C150&lt;=59%),"..",IF(AND(C150&gt;=60%,C150&lt;=99%),"…",IF(C150=100%,"….","")))))</f>
        <v/>
      </c>
      <c r="J150" s="1" t="str">
        <f t="shared" ref="J150" ca="1" si="218">IF(C150="x","",IF(C150="n/a",".",IF(AND(C150&gt;=60%,C150&lt;=99%),"…",IF(C150=100%,"….",""))))</f>
        <v/>
      </c>
      <c r="K150" s="1" t="str">
        <f t="shared" ref="K150" ca="1" si="219">IF(C150="x","",IF(C150="n/a",".",IF(AND(C150&gt;=70%,C150&lt;=99%),"…",IF(C150=100%,"….",""))))</f>
        <v/>
      </c>
      <c r="L150" s="1" t="str">
        <f t="shared" ref="L150" ca="1" si="220">IF(C150="x","",IF(C150="n/a",".",IF(AND(C150&gt;=80%,C150&lt;=99%),"…",IF(C150=100%,"….",""))))</f>
        <v/>
      </c>
      <c r="M150" s="1" t="str">
        <f t="shared" ref="M150" ca="1" si="221">IF(C150="x","",IF(C150="n/a",".",IF(AND(C150&gt;=90%,C150&lt;=99%),"…",IF(C150=100%,"….",""))))</f>
        <v/>
      </c>
      <c r="N150" s="60" t="str">
        <f t="shared" ref="N150" ca="1" si="222">IF(C150="x","",IF(C150="n/a",".",IF(C150=100%,"….","")))</f>
        <v/>
      </c>
    </row>
    <row r="151" spans="2:14">
      <c r="B151" s="59" t="s">
        <v>75</v>
      </c>
      <c r="C151" s="1"/>
      <c r="D151" s="1"/>
      <c r="E151" s="1"/>
      <c r="F151" s="1"/>
      <c r="G151" s="1"/>
      <c r="H151" s="1"/>
      <c r="I151" s="1"/>
      <c r="J151" s="1"/>
      <c r="K151" s="1"/>
      <c r="L151" s="1"/>
      <c r="M151" s="1"/>
      <c r="N151" s="60"/>
    </row>
    <row r="152" spans="2:14">
      <c r="B152" s="279">
        <v>4.03</v>
      </c>
      <c r="C152" s="16" t="str">
        <f ca="1">IF('Reference sheet'!G112="","x",'Reference sheet'!G112)</f>
        <v>x</v>
      </c>
      <c r="D152" s="1" t="str">
        <f t="shared" ref="D152" ca="1" si="223">IF(C152="x","",IF(C152="n/a",".",IF(AND(C152&gt;=0%,C152&lt;=59%),"..",IF(AND(C152&gt;=60%,C152&lt;=99%),"…",IF(C152=100%,"….","")))))</f>
        <v/>
      </c>
      <c r="E152" s="1" t="str">
        <f t="shared" ref="E152" ca="1" si="224">IF(C152="x","",IF(C152="n/a",".",IF(AND(C152&gt;=10%,C152&lt;=59%),"..",IF(AND(C152&gt;=60%,C152&lt;=99%),"…",IF(C152=100%,"….","")))))</f>
        <v/>
      </c>
      <c r="F152" s="1" t="str">
        <f t="shared" ref="F152" ca="1" si="225">IF(C152="x","",IF(C152="n/a",".",IF(AND(C152&gt;=20%,C152&lt;=59%),"..",IF(AND(C152&gt;=60%,C152&lt;=99%),"…",IF(C152=100%,"….","")))))</f>
        <v/>
      </c>
      <c r="G152" s="1" t="str">
        <f t="shared" ref="G152" ca="1" si="226">IF(C152="x","",IF(C152="n/a",".",IF(AND(C152&gt;=30%,C152&lt;=59%),"..",IF(AND(C152&gt;=60%,C152&lt;=99%),"…",IF(C152=100%,"….","")))))</f>
        <v/>
      </c>
      <c r="H152" s="1" t="str">
        <f t="shared" ref="H152" ca="1" si="227">IF(C152="x","",IF(C152="n/a",".",IF(AND(C152&gt;=40%,C152&lt;=59%),"..",IF(AND(C152&gt;=60%,C152&lt;=99%),"…",IF(C152=100%,"….","")))))</f>
        <v/>
      </c>
      <c r="I152" s="1" t="str">
        <f t="shared" ref="I152" ca="1" si="228">IF(C152="x","",IF(C152="n/a",".",IF(AND(C152&gt;=50%,C152&lt;=59%),"..",IF(AND(C152&gt;=60%,C152&lt;=99%),"…",IF(C152=100%,"….","")))))</f>
        <v/>
      </c>
      <c r="J152" s="1" t="str">
        <f t="shared" ref="J152" ca="1" si="229">IF(C152="x","",IF(C152="n/a",".",IF(AND(C152&gt;=60%,C152&lt;=99%),"…",IF(C152=100%,"….",""))))</f>
        <v/>
      </c>
      <c r="K152" s="1" t="str">
        <f t="shared" ref="K152" ca="1" si="230">IF(C152="x","",IF(C152="n/a",".",IF(AND(C152&gt;=70%,C152&lt;=99%),"…",IF(C152=100%,"….",""))))</f>
        <v/>
      </c>
      <c r="L152" s="1" t="str">
        <f t="shared" ref="L152" ca="1" si="231">IF(C152="x","",IF(C152="n/a",".",IF(AND(C152&gt;=80%,C152&lt;=99%),"…",IF(C152=100%,"….",""))))</f>
        <v/>
      </c>
      <c r="M152" s="1" t="str">
        <f t="shared" ref="M152" ca="1" si="232">IF(C152="x","",IF(C152="n/a",".",IF(AND(C152&gt;=90%,C152&lt;=99%),"…",IF(C152=100%,"….",""))))</f>
        <v/>
      </c>
      <c r="N152" s="60" t="str">
        <f t="shared" ref="N152" ca="1" si="233">IF(C152="x","",IF(C152="n/a",".",IF(C152=100%,"….","")))</f>
        <v/>
      </c>
    </row>
    <row r="153" spans="2:14">
      <c r="B153" s="178" t="s">
        <v>76</v>
      </c>
      <c r="C153" s="69"/>
      <c r="D153" s="69"/>
      <c r="E153" s="69"/>
      <c r="F153" s="69"/>
      <c r="G153" s="69"/>
      <c r="H153" s="69"/>
      <c r="I153" s="69"/>
      <c r="J153" s="69"/>
      <c r="K153" s="69"/>
      <c r="L153" s="69"/>
      <c r="M153" s="69"/>
      <c r="N153" s="70"/>
    </row>
    <row r="154" spans="2:14">
      <c r="B154" s="59" t="s">
        <v>77</v>
      </c>
      <c r="C154" s="1"/>
      <c r="D154" s="1"/>
      <c r="E154" s="1"/>
      <c r="F154" s="1"/>
      <c r="G154" s="1"/>
      <c r="H154" s="1"/>
      <c r="I154" s="1"/>
      <c r="J154" s="1"/>
      <c r="K154" s="1"/>
      <c r="L154" s="1"/>
      <c r="M154" s="1"/>
      <c r="N154" s="60"/>
    </row>
    <row r="155" spans="2:14">
      <c r="B155" s="279">
        <v>4.04</v>
      </c>
      <c r="C155" s="16" t="str">
        <f ca="1">IF('Reference sheet'!G115="","x",'Reference sheet'!G115)</f>
        <v>x</v>
      </c>
      <c r="D155" s="1" t="str">
        <f t="shared" ref="D155" ca="1" si="234">IF(C155="x","",IF(C155="n/a",".",IF(AND(C155&gt;=0%,C155&lt;=59%),"..",IF(AND(C155&gt;=60%,C155&lt;=99%),"…",IF(C155=100%,"….","")))))</f>
        <v/>
      </c>
      <c r="E155" s="1" t="str">
        <f t="shared" ref="E155" ca="1" si="235">IF(C155="x","",IF(C155="n/a",".",IF(AND(C155&gt;=10%,C155&lt;=59%),"..",IF(AND(C155&gt;=60%,C155&lt;=99%),"…",IF(C155=100%,"….","")))))</f>
        <v/>
      </c>
      <c r="F155" s="1" t="str">
        <f t="shared" ref="F155" ca="1" si="236">IF(C155="x","",IF(C155="n/a",".",IF(AND(C155&gt;=20%,C155&lt;=59%),"..",IF(AND(C155&gt;=60%,C155&lt;=99%),"…",IF(C155=100%,"….","")))))</f>
        <v/>
      </c>
      <c r="G155" s="1" t="str">
        <f t="shared" ref="G155" ca="1" si="237">IF(C155="x","",IF(C155="n/a",".",IF(AND(C155&gt;=30%,C155&lt;=59%),"..",IF(AND(C155&gt;=60%,C155&lt;=99%),"…",IF(C155=100%,"….","")))))</f>
        <v/>
      </c>
      <c r="H155" s="1" t="str">
        <f t="shared" ref="H155" ca="1" si="238">IF(C155="x","",IF(C155="n/a",".",IF(AND(C155&gt;=40%,C155&lt;=59%),"..",IF(AND(C155&gt;=60%,C155&lt;=99%),"…",IF(C155=100%,"….","")))))</f>
        <v/>
      </c>
      <c r="I155" s="1" t="str">
        <f t="shared" ref="I155" ca="1" si="239">IF(C155="x","",IF(C155="n/a",".",IF(AND(C155&gt;=50%,C155&lt;=59%),"..",IF(AND(C155&gt;=60%,C155&lt;=99%),"…",IF(C155=100%,"….","")))))</f>
        <v/>
      </c>
      <c r="J155" s="1" t="str">
        <f t="shared" ref="J155" ca="1" si="240">IF(C155="x","",IF(C155="n/a",".",IF(AND(C155&gt;=60%,C155&lt;=99%),"…",IF(C155=100%,"….",""))))</f>
        <v/>
      </c>
      <c r="K155" s="1" t="str">
        <f t="shared" ref="K155" ca="1" si="241">IF(C155="x","",IF(C155="n/a",".",IF(AND(C155&gt;=70%,C155&lt;=99%),"…",IF(C155=100%,"….",""))))</f>
        <v/>
      </c>
      <c r="L155" s="1" t="str">
        <f t="shared" ref="L155" ca="1" si="242">IF(C155="x","",IF(C155="n/a",".",IF(AND(C155&gt;=80%,C155&lt;=99%),"…",IF(C155=100%,"….",""))))</f>
        <v/>
      </c>
      <c r="M155" s="1" t="str">
        <f t="shared" ref="M155" ca="1" si="243">IF(C155="x","",IF(C155="n/a",".",IF(AND(C155&gt;=90%,C155&lt;=99%),"…",IF(C155=100%,"….",""))))</f>
        <v/>
      </c>
      <c r="N155" s="60" t="str">
        <f t="shared" ref="N155" ca="1" si="244">IF(C155="x","",IF(C155="n/a",".",IF(C155=100%,"….","")))</f>
        <v/>
      </c>
    </row>
    <row r="156" spans="2:14">
      <c r="B156" s="59" t="s">
        <v>721</v>
      </c>
      <c r="C156" s="1"/>
      <c r="D156" s="1"/>
      <c r="E156" s="1"/>
      <c r="F156" s="1"/>
      <c r="G156" s="1"/>
      <c r="H156" s="1"/>
      <c r="I156" s="1"/>
      <c r="J156" s="1"/>
      <c r="K156" s="1"/>
      <c r="L156" s="1"/>
      <c r="M156" s="1"/>
      <c r="N156" s="60"/>
    </row>
    <row r="157" spans="2:14">
      <c r="B157" s="279">
        <v>4.05</v>
      </c>
      <c r="C157" s="366" t="str">
        <f ca="1">IF('Reference sheet'!G117="","x",'Reference sheet'!G117)</f>
        <v>x</v>
      </c>
      <c r="D157" s="26" t="str">
        <f t="shared" ref="D157:D158" ca="1" si="245">IF(C157="x","",IF(C157="n/a",".",IF(AND(C157&gt;=0%,C157&lt;=59%),"..",IF(AND(C157&gt;=60%,C157&lt;=99%),"…",IF(C157=100%,"….","")))))</f>
        <v/>
      </c>
      <c r="E157" s="26" t="str">
        <f t="shared" ref="E157:E158" ca="1" si="246">IF(C157="x","",IF(C157="n/a",".",IF(AND(C157&gt;=10%,C157&lt;=59%),"..",IF(AND(C157&gt;=60%,C157&lt;=99%),"…",IF(C157=100%,"….","")))))</f>
        <v/>
      </c>
      <c r="F157" s="26" t="str">
        <f t="shared" ref="F157:F158" ca="1" si="247">IF(C157="x","",IF(C157="n/a",".",IF(AND(C157&gt;=20%,C157&lt;=59%),"..",IF(AND(C157&gt;=60%,C157&lt;=99%),"…",IF(C157=100%,"….","")))))</f>
        <v/>
      </c>
      <c r="G157" s="26" t="str">
        <f t="shared" ref="G157:G158" ca="1" si="248">IF(C157="x","",IF(C157="n/a",".",IF(AND(C157&gt;=30%,C157&lt;=59%),"..",IF(AND(C157&gt;=60%,C157&lt;=99%),"…",IF(C157=100%,"….","")))))</f>
        <v/>
      </c>
      <c r="H157" s="26" t="str">
        <f t="shared" ref="H157:H158" ca="1" si="249">IF(C157="x","",IF(C157="n/a",".",IF(AND(C157&gt;=40%,C157&lt;=59%),"..",IF(AND(C157&gt;=60%,C157&lt;=99%),"…",IF(C157=100%,"….","")))))</f>
        <v/>
      </c>
      <c r="I157" s="26" t="str">
        <f t="shared" ref="I157:I158" ca="1" si="250">IF(C157="x","",IF(C157="n/a",".",IF(AND(C157&gt;=50%,C157&lt;=59%),"..",IF(AND(C157&gt;=60%,C157&lt;=99%),"…",IF(C157=100%,"….","")))))</f>
        <v/>
      </c>
      <c r="J157" s="26" t="str">
        <f t="shared" ref="J157:J158" ca="1" si="251">IF(C157="x","",IF(C157="n/a",".",IF(AND(C157&gt;=60%,C157&lt;=99%),"…",IF(C157=100%,"….",""))))</f>
        <v/>
      </c>
      <c r="K157" s="26" t="str">
        <f t="shared" ref="K157:K158" ca="1" si="252">IF(C157="x","",IF(C157="n/a",".",IF(AND(C157&gt;=70%,C157&lt;=99%),"…",IF(C157=100%,"….",""))))</f>
        <v/>
      </c>
      <c r="L157" s="26" t="str">
        <f t="shared" ref="L157:L158" ca="1" si="253">IF(C157="x","",IF(C157="n/a",".",IF(AND(C157&gt;=80%,C157&lt;=99%),"…",IF(C157=100%,"….",""))))</f>
        <v/>
      </c>
      <c r="M157" s="26" t="str">
        <f t="shared" ref="M157:M158" ca="1" si="254">IF(C157="x","",IF(C157="n/a",".",IF(AND(C157&gt;=90%,C157&lt;=99%),"…",IF(C157=100%,"….",""))))</f>
        <v/>
      </c>
      <c r="N157" s="65" t="str">
        <f t="shared" ref="N157:N158" ca="1" si="255">IF(C157="x","",IF(C157="n/a",".",IF(C157=100%,"….","")))</f>
        <v/>
      </c>
    </row>
    <row r="158" spans="2:14">
      <c r="B158" s="279">
        <v>4.0599999999999996</v>
      </c>
      <c r="C158" s="368" t="str">
        <f ca="1">IF('Reference sheet'!G118="","x",'Reference sheet'!G118)</f>
        <v>x</v>
      </c>
      <c r="D158" s="28" t="str">
        <f t="shared" ca="1" si="245"/>
        <v/>
      </c>
      <c r="E158" s="28" t="str">
        <f t="shared" ca="1" si="246"/>
        <v/>
      </c>
      <c r="F158" s="28" t="str">
        <f t="shared" ca="1" si="247"/>
        <v/>
      </c>
      <c r="G158" s="28" t="str">
        <f t="shared" ca="1" si="248"/>
        <v/>
      </c>
      <c r="H158" s="28" t="str">
        <f t="shared" ca="1" si="249"/>
        <v/>
      </c>
      <c r="I158" s="28" t="str">
        <f t="shared" ca="1" si="250"/>
        <v/>
      </c>
      <c r="J158" s="28" t="str">
        <f t="shared" ca="1" si="251"/>
        <v/>
      </c>
      <c r="K158" s="28" t="str">
        <f t="shared" ca="1" si="252"/>
        <v/>
      </c>
      <c r="L158" s="28" t="str">
        <f t="shared" ca="1" si="253"/>
        <v/>
      </c>
      <c r="M158" s="28" t="str">
        <f t="shared" ca="1" si="254"/>
        <v/>
      </c>
      <c r="N158" s="67" t="str">
        <f t="shared" ca="1" si="255"/>
        <v/>
      </c>
    </row>
    <row r="159" spans="2:14">
      <c r="B159" s="279">
        <v>4.07</v>
      </c>
      <c r="C159" s="367" t="str">
        <f ca="1">IF('Reference sheet'!G119="","x",'Reference sheet'!G119)</f>
        <v>x</v>
      </c>
      <c r="D159" s="28" t="str">
        <f t="shared" ref="D159:D163" ca="1" si="256">IF(C159="x","",IF(C159="n/a",".",IF(AND(C159&gt;=0%,C159&lt;=59%),"..",IF(AND(C159&gt;=60%,C159&lt;=99%),"…",IF(C159=100%,"….","")))))</f>
        <v/>
      </c>
      <c r="E159" s="28" t="str">
        <f t="shared" ref="E159:E163" ca="1" si="257">IF(C159="x","",IF(C159="n/a",".",IF(AND(C159&gt;=10%,C159&lt;=59%),"..",IF(AND(C159&gt;=60%,C159&lt;=99%),"…",IF(C159=100%,"….","")))))</f>
        <v/>
      </c>
      <c r="F159" s="28" t="str">
        <f t="shared" ref="F159:F163" ca="1" si="258">IF(C159="x","",IF(C159="n/a",".",IF(AND(C159&gt;=20%,C159&lt;=59%),"..",IF(AND(C159&gt;=60%,C159&lt;=99%),"…",IF(C159=100%,"….","")))))</f>
        <v/>
      </c>
      <c r="G159" s="28" t="str">
        <f t="shared" ref="G159:G163" ca="1" si="259">IF(C159="x","",IF(C159="n/a",".",IF(AND(C159&gt;=30%,C159&lt;=59%),"..",IF(AND(C159&gt;=60%,C159&lt;=99%),"…",IF(C159=100%,"….","")))))</f>
        <v/>
      </c>
      <c r="H159" s="28" t="str">
        <f t="shared" ref="H159:H163" ca="1" si="260">IF(C159="x","",IF(C159="n/a",".",IF(AND(C159&gt;=40%,C159&lt;=59%),"..",IF(AND(C159&gt;=60%,C159&lt;=99%),"…",IF(C159=100%,"….","")))))</f>
        <v/>
      </c>
      <c r="I159" s="28" t="str">
        <f t="shared" ref="I159:I163" ca="1" si="261">IF(C159="x","",IF(C159="n/a",".",IF(AND(C159&gt;=50%,C159&lt;=59%),"..",IF(AND(C159&gt;=60%,C159&lt;=99%),"…",IF(C159=100%,"….","")))))</f>
        <v/>
      </c>
      <c r="J159" s="28" t="str">
        <f t="shared" ref="J159:J163" ca="1" si="262">IF(C159="x","",IF(C159="n/a",".",IF(AND(C159&gt;=60%,C159&lt;=99%),"…",IF(C159=100%,"….",""))))</f>
        <v/>
      </c>
      <c r="K159" s="28" t="str">
        <f t="shared" ref="K159:K163" ca="1" si="263">IF(C159="x","",IF(C159="n/a",".",IF(AND(C159&gt;=70%,C159&lt;=99%),"…",IF(C159=100%,"….",""))))</f>
        <v/>
      </c>
      <c r="L159" s="28" t="str">
        <f t="shared" ref="L159:L163" ca="1" si="264">IF(C159="x","",IF(C159="n/a",".",IF(AND(C159&gt;=80%,C159&lt;=99%),"…",IF(C159=100%,"….",""))))</f>
        <v/>
      </c>
      <c r="M159" s="28" t="str">
        <f t="shared" ref="M159:M163" ca="1" si="265">IF(C159="x","",IF(C159="n/a",".",IF(AND(C159&gt;=90%,C159&lt;=99%),"…",IF(C159=100%,"….",""))))</f>
        <v/>
      </c>
      <c r="N159" s="67" t="str">
        <f t="shared" ref="N159:N163" ca="1" si="266">IF(C159="x","",IF(C159="n/a",".",IF(C159=100%,"….","")))</f>
        <v/>
      </c>
    </row>
    <row r="160" spans="2:14">
      <c r="B160" s="178" t="s">
        <v>78</v>
      </c>
      <c r="C160" s="69"/>
      <c r="D160" s="69"/>
      <c r="E160" s="69"/>
      <c r="F160" s="69"/>
      <c r="G160" s="69"/>
      <c r="H160" s="69"/>
      <c r="I160" s="69"/>
      <c r="J160" s="69"/>
      <c r="K160" s="69"/>
      <c r="L160" s="69"/>
      <c r="M160" s="69"/>
      <c r="N160" s="70"/>
    </row>
    <row r="161" spans="2:14">
      <c r="B161" s="59" t="s">
        <v>80</v>
      </c>
      <c r="C161" s="1"/>
      <c r="D161" s="1"/>
      <c r="E161" s="1"/>
      <c r="F161" s="1"/>
      <c r="G161" s="1"/>
      <c r="H161" s="1"/>
      <c r="I161" s="1"/>
      <c r="J161" s="1"/>
      <c r="K161" s="1"/>
      <c r="L161" s="1"/>
      <c r="M161" s="1"/>
      <c r="N161" s="60"/>
    </row>
    <row r="162" spans="2:14">
      <c r="B162" s="279">
        <v>4.08</v>
      </c>
      <c r="C162" s="366" t="str">
        <f ca="1">IF('Reference sheet'!G122="","x",'Reference sheet'!G122)</f>
        <v>x</v>
      </c>
      <c r="D162" s="28" t="str">
        <f t="shared" ca="1" si="256"/>
        <v/>
      </c>
      <c r="E162" s="28" t="str">
        <f t="shared" ca="1" si="257"/>
        <v/>
      </c>
      <c r="F162" s="28" t="str">
        <f t="shared" ca="1" si="258"/>
        <v/>
      </c>
      <c r="G162" s="28" t="str">
        <f t="shared" ca="1" si="259"/>
        <v/>
      </c>
      <c r="H162" s="28" t="str">
        <f t="shared" ca="1" si="260"/>
        <v/>
      </c>
      <c r="I162" s="28" t="str">
        <f t="shared" ca="1" si="261"/>
        <v/>
      </c>
      <c r="J162" s="28" t="str">
        <f t="shared" ca="1" si="262"/>
        <v/>
      </c>
      <c r="K162" s="28" t="str">
        <f t="shared" ca="1" si="263"/>
        <v/>
      </c>
      <c r="L162" s="28" t="str">
        <f t="shared" ca="1" si="264"/>
        <v/>
      </c>
      <c r="M162" s="28" t="str">
        <f t="shared" ca="1" si="265"/>
        <v/>
      </c>
      <c r="N162" s="67" t="str">
        <f t="shared" ca="1" si="266"/>
        <v/>
      </c>
    </row>
    <row r="163" spans="2:14">
      <c r="B163" s="279">
        <v>4.09</v>
      </c>
      <c r="C163" s="367" t="str">
        <f ca="1">IF('Reference sheet'!G123="","x",'Reference sheet'!G123)</f>
        <v>x</v>
      </c>
      <c r="D163" s="32" t="str">
        <f t="shared" ca="1" si="256"/>
        <v/>
      </c>
      <c r="E163" s="32" t="str">
        <f t="shared" ca="1" si="257"/>
        <v/>
      </c>
      <c r="F163" s="32" t="str">
        <f t="shared" ca="1" si="258"/>
        <v/>
      </c>
      <c r="G163" s="32" t="str">
        <f t="shared" ca="1" si="259"/>
        <v/>
      </c>
      <c r="H163" s="32" t="str">
        <f t="shared" ca="1" si="260"/>
        <v/>
      </c>
      <c r="I163" s="32" t="str">
        <f t="shared" ca="1" si="261"/>
        <v/>
      </c>
      <c r="J163" s="32" t="str">
        <f t="shared" ca="1" si="262"/>
        <v/>
      </c>
      <c r="K163" s="32" t="str">
        <f t="shared" ca="1" si="263"/>
        <v/>
      </c>
      <c r="L163" s="32" t="str">
        <f t="shared" ca="1" si="264"/>
        <v/>
      </c>
      <c r="M163" s="32" t="str">
        <f t="shared" ca="1" si="265"/>
        <v/>
      </c>
      <c r="N163" s="66" t="str">
        <f t="shared" ca="1" si="266"/>
        <v/>
      </c>
    </row>
    <row r="164" spans="2:14">
      <c r="B164" s="178" t="s">
        <v>83</v>
      </c>
      <c r="C164" s="69"/>
      <c r="D164" s="69"/>
      <c r="E164" s="69"/>
      <c r="F164" s="69"/>
      <c r="G164" s="69"/>
      <c r="H164" s="69"/>
      <c r="I164" s="69"/>
      <c r="J164" s="69"/>
      <c r="K164" s="69"/>
      <c r="L164" s="69"/>
      <c r="M164" s="69"/>
      <c r="N164" s="70"/>
    </row>
    <row r="165" spans="2:14">
      <c r="B165" s="59" t="s">
        <v>84</v>
      </c>
      <c r="C165" s="1"/>
      <c r="D165" s="1"/>
      <c r="E165" s="1"/>
      <c r="F165" s="1"/>
      <c r="G165" s="1"/>
      <c r="H165" s="1"/>
      <c r="I165" s="1"/>
      <c r="J165" s="1"/>
      <c r="K165" s="1"/>
      <c r="L165" s="1"/>
      <c r="M165" s="1"/>
      <c r="N165" s="60"/>
    </row>
    <row r="166" spans="2:14">
      <c r="B166" s="280">
        <v>4.0999999999999996</v>
      </c>
      <c r="C166" s="16" t="str">
        <f ca="1">IF('Reference sheet'!G126="","x",'Reference sheet'!G126)</f>
        <v>x</v>
      </c>
      <c r="D166" s="1" t="str">
        <f t="shared" ref="D166" ca="1" si="267">IF(C166="x","",IF(C166="n/a",".",IF(AND(C166&gt;=0%,C166&lt;=59%),"..",IF(AND(C166&gt;=60%,C166&lt;=99%),"…",IF(C166=100%,"….","")))))</f>
        <v/>
      </c>
      <c r="E166" s="1" t="str">
        <f t="shared" ref="E166" ca="1" si="268">IF(C166="x","",IF(C166="n/a",".",IF(AND(C166&gt;=10%,C166&lt;=59%),"..",IF(AND(C166&gt;=60%,C166&lt;=99%),"…",IF(C166=100%,"….","")))))</f>
        <v/>
      </c>
      <c r="F166" s="1" t="str">
        <f t="shared" ref="F166" ca="1" si="269">IF(C166="x","",IF(C166="n/a",".",IF(AND(C166&gt;=20%,C166&lt;=59%),"..",IF(AND(C166&gt;=60%,C166&lt;=99%),"…",IF(C166=100%,"….","")))))</f>
        <v/>
      </c>
      <c r="G166" s="1" t="str">
        <f t="shared" ref="G166" ca="1" si="270">IF(C166="x","",IF(C166="n/a",".",IF(AND(C166&gt;=30%,C166&lt;=59%),"..",IF(AND(C166&gt;=60%,C166&lt;=99%),"…",IF(C166=100%,"….","")))))</f>
        <v/>
      </c>
      <c r="H166" s="1" t="str">
        <f t="shared" ref="H166" ca="1" si="271">IF(C166="x","",IF(C166="n/a",".",IF(AND(C166&gt;=40%,C166&lt;=59%),"..",IF(AND(C166&gt;=60%,C166&lt;=99%),"…",IF(C166=100%,"….","")))))</f>
        <v/>
      </c>
      <c r="I166" s="1" t="str">
        <f t="shared" ref="I166" ca="1" si="272">IF(C166="x","",IF(C166="n/a",".",IF(AND(C166&gt;=50%,C166&lt;=59%),"..",IF(AND(C166&gt;=60%,C166&lt;=99%),"…",IF(C166=100%,"….","")))))</f>
        <v/>
      </c>
      <c r="J166" s="1" t="str">
        <f t="shared" ref="J166" ca="1" si="273">IF(C166="x","",IF(C166="n/a",".",IF(AND(C166&gt;=60%,C166&lt;=99%),"…",IF(C166=100%,"….",""))))</f>
        <v/>
      </c>
      <c r="K166" s="1" t="str">
        <f t="shared" ref="K166" ca="1" si="274">IF(C166="x","",IF(C166="n/a",".",IF(AND(C166&gt;=70%,C166&lt;=99%),"…",IF(C166=100%,"….",""))))</f>
        <v/>
      </c>
      <c r="L166" s="1" t="str">
        <f t="shared" ref="L166" ca="1" si="275">IF(C166="x","",IF(C166="n/a",".",IF(AND(C166&gt;=80%,C166&lt;=99%),"…",IF(C166=100%,"….",""))))</f>
        <v/>
      </c>
      <c r="M166" s="1" t="str">
        <f t="shared" ref="M166" ca="1" si="276">IF(C166="x","",IF(C166="n/a",".",IF(AND(C166&gt;=90%,C166&lt;=99%),"…",IF(C166=100%,"….",""))))</f>
        <v/>
      </c>
      <c r="N166" s="60" t="str">
        <f t="shared" ref="N166" ca="1" si="277">IF(C166="x","",IF(C166="n/a",".",IF(C166=100%,"….","")))</f>
        <v/>
      </c>
    </row>
    <row r="167" spans="2:14">
      <c r="B167" s="59" t="s">
        <v>85</v>
      </c>
      <c r="C167" s="1"/>
      <c r="D167" s="1"/>
      <c r="E167" s="1"/>
      <c r="F167" s="1"/>
      <c r="G167" s="1"/>
      <c r="H167" s="1"/>
      <c r="I167" s="1"/>
      <c r="J167" s="1"/>
      <c r="K167" s="1"/>
      <c r="L167" s="1"/>
      <c r="M167" s="1"/>
      <c r="N167" s="60"/>
    </row>
    <row r="168" spans="2:14">
      <c r="B168" s="279">
        <v>4.1100000000000003</v>
      </c>
      <c r="C168" s="16" t="str">
        <f ca="1">IF('Reference sheet'!G128="","x",'Reference sheet'!G128)</f>
        <v>n/a</v>
      </c>
      <c r="D168" s="1" t="str">
        <f t="shared" ref="D168" ca="1" si="278">IF(C168="x","",IF(C168="n/a",".",IF(AND(C168&gt;=0%,C168&lt;=59%),"..",IF(AND(C168&gt;=60%,C168&lt;=99%),"…",IF(C168=100%,"….","")))))</f>
        <v>.</v>
      </c>
      <c r="E168" s="1" t="str">
        <f t="shared" ref="E168" ca="1" si="279">IF(C168="x","",IF(C168="n/a",".",IF(AND(C168&gt;=10%,C168&lt;=59%),"..",IF(AND(C168&gt;=60%,C168&lt;=99%),"…",IF(C168=100%,"….","")))))</f>
        <v>.</v>
      </c>
      <c r="F168" s="1" t="str">
        <f t="shared" ref="F168" ca="1" si="280">IF(C168="x","",IF(C168="n/a",".",IF(AND(C168&gt;=20%,C168&lt;=59%),"..",IF(AND(C168&gt;=60%,C168&lt;=99%),"…",IF(C168=100%,"….","")))))</f>
        <v>.</v>
      </c>
      <c r="G168" s="1" t="str">
        <f t="shared" ref="G168" ca="1" si="281">IF(C168="x","",IF(C168="n/a",".",IF(AND(C168&gt;=30%,C168&lt;=59%),"..",IF(AND(C168&gt;=60%,C168&lt;=99%),"…",IF(C168=100%,"….","")))))</f>
        <v>.</v>
      </c>
      <c r="H168" s="1" t="str">
        <f t="shared" ref="H168" ca="1" si="282">IF(C168="x","",IF(C168="n/a",".",IF(AND(C168&gt;=40%,C168&lt;=59%),"..",IF(AND(C168&gt;=60%,C168&lt;=99%),"…",IF(C168=100%,"….","")))))</f>
        <v>.</v>
      </c>
      <c r="I168" s="1" t="str">
        <f t="shared" ref="I168" ca="1" si="283">IF(C168="x","",IF(C168="n/a",".",IF(AND(C168&gt;=50%,C168&lt;=59%),"..",IF(AND(C168&gt;=60%,C168&lt;=99%),"…",IF(C168=100%,"….","")))))</f>
        <v>.</v>
      </c>
      <c r="J168" s="1" t="str">
        <f t="shared" ref="J168" ca="1" si="284">IF(C168="x","",IF(C168="n/a",".",IF(AND(C168&gt;=60%,C168&lt;=99%),"…",IF(C168=100%,"….",""))))</f>
        <v>.</v>
      </c>
      <c r="K168" s="1" t="str">
        <f t="shared" ref="K168" ca="1" si="285">IF(C168="x","",IF(C168="n/a",".",IF(AND(C168&gt;=70%,C168&lt;=99%),"…",IF(C168=100%,"….",""))))</f>
        <v>.</v>
      </c>
      <c r="L168" s="1" t="str">
        <f t="shared" ref="L168" ca="1" si="286">IF(C168="x","",IF(C168="n/a",".",IF(AND(C168&gt;=80%,C168&lt;=99%),"…",IF(C168=100%,"….",""))))</f>
        <v>.</v>
      </c>
      <c r="M168" s="1" t="str">
        <f t="shared" ref="M168" ca="1" si="287">IF(C168="x","",IF(C168="n/a",".",IF(AND(C168&gt;=90%,C168&lt;=99%),"…",IF(C168=100%,"….",""))))</f>
        <v>.</v>
      </c>
      <c r="N168" s="60" t="str">
        <f t="shared" ref="N168" ca="1" si="288">IF(C168="x","",IF(C168="n/a",".",IF(C168=100%,"….","")))</f>
        <v>.</v>
      </c>
    </row>
    <row r="169" spans="2:14">
      <c r="B169" s="59" t="s">
        <v>725</v>
      </c>
      <c r="C169" s="1"/>
      <c r="D169" s="1"/>
      <c r="E169" s="1"/>
      <c r="F169" s="1"/>
      <c r="G169" s="1"/>
      <c r="H169" s="1"/>
      <c r="I169" s="1"/>
      <c r="J169" s="1"/>
      <c r="K169" s="1"/>
      <c r="L169" s="1"/>
      <c r="M169" s="1"/>
      <c r="N169" s="60"/>
    </row>
    <row r="170" spans="2:14">
      <c r="B170" s="279">
        <v>4.12</v>
      </c>
      <c r="C170" s="16" t="str">
        <f ca="1">IF('Reference sheet'!G130="","x",'Reference sheet'!G130)</f>
        <v>x</v>
      </c>
      <c r="D170" s="1" t="str">
        <f t="shared" ref="D170" ca="1" si="289">IF(C170="x","",IF(C170="n/a",".",IF(AND(C170&gt;=0%,C170&lt;=59%),"..",IF(AND(C170&gt;=60%,C170&lt;=99%),"…",IF(C170=100%,"….","")))))</f>
        <v/>
      </c>
      <c r="E170" s="1" t="str">
        <f t="shared" ref="E170" ca="1" si="290">IF(C170="x","",IF(C170="n/a",".",IF(AND(C170&gt;=10%,C170&lt;=59%),"..",IF(AND(C170&gt;=60%,C170&lt;=99%),"…",IF(C170=100%,"….","")))))</f>
        <v/>
      </c>
      <c r="F170" s="1" t="str">
        <f t="shared" ref="F170" ca="1" si="291">IF(C170="x","",IF(C170="n/a",".",IF(AND(C170&gt;=20%,C170&lt;=59%),"..",IF(AND(C170&gt;=60%,C170&lt;=99%),"…",IF(C170=100%,"….","")))))</f>
        <v/>
      </c>
      <c r="G170" s="1" t="str">
        <f t="shared" ref="G170" ca="1" si="292">IF(C170="x","",IF(C170="n/a",".",IF(AND(C170&gt;=30%,C170&lt;=59%),"..",IF(AND(C170&gt;=60%,C170&lt;=99%),"…",IF(C170=100%,"….","")))))</f>
        <v/>
      </c>
      <c r="H170" s="1" t="str">
        <f t="shared" ref="H170" ca="1" si="293">IF(C170="x","",IF(C170="n/a",".",IF(AND(C170&gt;=40%,C170&lt;=59%),"..",IF(AND(C170&gt;=60%,C170&lt;=99%),"…",IF(C170=100%,"….","")))))</f>
        <v/>
      </c>
      <c r="I170" s="1" t="str">
        <f t="shared" ref="I170" ca="1" si="294">IF(C170="x","",IF(C170="n/a",".",IF(AND(C170&gt;=50%,C170&lt;=59%),"..",IF(AND(C170&gt;=60%,C170&lt;=99%),"…",IF(C170=100%,"….","")))))</f>
        <v/>
      </c>
      <c r="J170" s="1" t="str">
        <f t="shared" ref="J170" ca="1" si="295">IF(C170="x","",IF(C170="n/a",".",IF(AND(C170&gt;=60%,C170&lt;=99%),"…",IF(C170=100%,"….",""))))</f>
        <v/>
      </c>
      <c r="K170" s="1" t="str">
        <f t="shared" ref="K170" ca="1" si="296">IF(C170="x","",IF(C170="n/a",".",IF(AND(C170&gt;=70%,C170&lt;=99%),"…",IF(C170=100%,"….",""))))</f>
        <v/>
      </c>
      <c r="L170" s="1" t="str">
        <f t="shared" ref="L170" ca="1" si="297">IF(C170="x","",IF(C170="n/a",".",IF(AND(C170&gt;=80%,C170&lt;=99%),"…",IF(C170=100%,"….",""))))</f>
        <v/>
      </c>
      <c r="M170" s="1" t="str">
        <f t="shared" ref="M170" ca="1" si="298">IF(C170="x","",IF(C170="n/a",".",IF(AND(C170&gt;=90%,C170&lt;=99%),"…",IF(C170=100%,"….",""))))</f>
        <v/>
      </c>
      <c r="N170" s="60" t="str">
        <f t="shared" ref="N170" ca="1" si="299">IF(C170="x","",IF(C170="n/a",".",IF(C170=100%,"….","")))</f>
        <v/>
      </c>
    </row>
    <row r="171" spans="2:14">
      <c r="B171" s="1"/>
      <c r="C171" s="1"/>
      <c r="D171" s="1"/>
      <c r="E171" s="1"/>
      <c r="F171" s="1"/>
      <c r="G171" s="1"/>
      <c r="H171" s="1"/>
      <c r="I171" s="1"/>
      <c r="J171" s="1"/>
      <c r="K171" s="1"/>
      <c r="L171" s="1"/>
      <c r="M171" s="1"/>
      <c r="N171" s="1"/>
    </row>
    <row r="172" spans="2:14">
      <c r="B172" s="68" t="s">
        <v>73</v>
      </c>
      <c r="C172" s="69"/>
      <c r="D172" s="69"/>
      <c r="E172" s="69"/>
      <c r="F172" s="69"/>
      <c r="G172" s="69"/>
      <c r="H172" s="69"/>
      <c r="I172" s="69"/>
      <c r="J172" s="69"/>
      <c r="K172" s="69"/>
      <c r="L172" s="69"/>
      <c r="M172" s="69"/>
      <c r="N172" s="69"/>
    </row>
    <row r="173" spans="2:14">
      <c r="B173" s="69" t="s">
        <v>134</v>
      </c>
      <c r="C173" s="69"/>
      <c r="D173" s="69"/>
      <c r="E173" s="69"/>
      <c r="F173" s="69"/>
      <c r="G173" s="334">
        <f ca="1">COUNTIF(C145:C170,1)</f>
        <v>0</v>
      </c>
      <c r="H173" s="335">
        <f ca="1">IFERROR(G173/G176,"")</f>
        <v>0</v>
      </c>
      <c r="I173" s="69"/>
      <c r="J173" s="69"/>
      <c r="K173" s="69"/>
      <c r="L173" s="69"/>
      <c r="M173" s="69"/>
      <c r="N173" s="69"/>
    </row>
    <row r="174" spans="2:14">
      <c r="B174" s="69" t="s">
        <v>135</v>
      </c>
      <c r="C174" s="69"/>
      <c r="D174" s="69"/>
      <c r="E174" s="69"/>
      <c r="F174" s="69"/>
      <c r="G174" s="334">
        <f ca="1">COUNTIFS(C145:C170,"&lt;&gt;",C145:C170,"&lt;&gt;n/a",C145:C170,"&lt;&gt;x",C145:C170,"&lt;&gt;1")</f>
        <v>0</v>
      </c>
      <c r="H174" s="335">
        <f ca="1">IFERROR(G174/G176,"")</f>
        <v>0</v>
      </c>
      <c r="I174" s="69"/>
      <c r="J174" s="69"/>
      <c r="K174" s="69"/>
      <c r="L174" s="69"/>
      <c r="M174" s="69"/>
      <c r="N174" s="69"/>
    </row>
    <row r="175" spans="2:14">
      <c r="B175" s="69" t="s">
        <v>136</v>
      </c>
      <c r="C175" s="69"/>
      <c r="D175" s="69"/>
      <c r="E175" s="69"/>
      <c r="F175" s="69"/>
      <c r="G175" s="334">
        <f ca="1">COUNTIF(C145:C170,"n/a")</f>
        <v>1</v>
      </c>
      <c r="H175" s="182">
        <f ca="1">IFERROR(G175/G176,"")</f>
        <v>1</v>
      </c>
      <c r="I175" s="69"/>
      <c r="J175" s="69"/>
      <c r="K175" s="69"/>
      <c r="L175" s="69"/>
      <c r="M175" s="69"/>
      <c r="N175" s="69"/>
    </row>
    <row r="176" spans="2:14">
      <c r="B176" s="69" t="s">
        <v>137</v>
      </c>
      <c r="C176" s="69"/>
      <c r="D176" s="69"/>
      <c r="E176" s="69"/>
      <c r="F176" s="69"/>
      <c r="G176" s="334">
        <f ca="1">SUM(G173:G175)</f>
        <v>1</v>
      </c>
      <c r="H176" s="71" t="str">
        <f ca="1">IF(OR(G176=0,G176=12),"","NOTE: Total should be equal to 12, please review actions")</f>
        <v>NOTE: Total should be equal to 12, please review actions</v>
      </c>
      <c r="I176" s="69"/>
      <c r="J176" s="69"/>
      <c r="K176" s="69"/>
      <c r="L176" s="69"/>
      <c r="M176" s="69"/>
      <c r="N176" s="69"/>
    </row>
    <row r="177" spans="2:14">
      <c r="B177" s="1"/>
      <c r="C177" s="1"/>
      <c r="D177" s="1"/>
      <c r="E177" s="1"/>
      <c r="F177" s="1"/>
      <c r="G177" s="1"/>
      <c r="H177" s="1"/>
      <c r="I177" s="1"/>
      <c r="J177" s="1"/>
      <c r="K177" s="1"/>
      <c r="L177" s="1"/>
      <c r="M177" s="1"/>
      <c r="N177" s="1"/>
    </row>
    <row r="178" spans="2:14">
      <c r="B178" s="10" t="s">
        <v>836</v>
      </c>
      <c r="C178" s="1"/>
      <c r="D178" s="1"/>
      <c r="E178" s="1"/>
      <c r="F178" s="1" t="str">
        <f>F1</f>
        <v>Enter the name of your Service here.</v>
      </c>
      <c r="G178" s="1"/>
      <c r="H178" s="1"/>
      <c r="I178" s="1"/>
      <c r="J178" s="1"/>
      <c r="K178" s="1"/>
      <c r="L178" s="1"/>
      <c r="M178" s="1"/>
      <c r="N178" s="1"/>
    </row>
    <row r="179" spans="2:14">
      <c r="B179" s="1" t="s">
        <v>845</v>
      </c>
      <c r="C179" s="1"/>
      <c r="D179" s="1"/>
      <c r="E179" s="1"/>
      <c r="F179" s="1"/>
      <c r="G179" s="1"/>
      <c r="H179" s="1"/>
      <c r="I179" s="1"/>
      <c r="J179" s="1"/>
      <c r="K179" s="1"/>
      <c r="L179" s="1"/>
      <c r="M179" s="1"/>
      <c r="N179" s="1"/>
    </row>
    <row r="180" spans="2:14">
      <c r="B180" s="1"/>
      <c r="C180" s="1"/>
      <c r="D180" s="1"/>
      <c r="E180" s="1"/>
      <c r="F180" s="1"/>
      <c r="G180" s="1"/>
      <c r="H180" s="1"/>
      <c r="I180" s="1"/>
      <c r="J180" s="1"/>
      <c r="K180" s="1"/>
      <c r="L180" s="1"/>
      <c r="M180" s="1"/>
      <c r="N180" s="1"/>
    </row>
    <row r="181" spans="2:14">
      <c r="B181" s="390" t="s">
        <v>120</v>
      </c>
      <c r="C181" s="392" t="s">
        <v>121</v>
      </c>
      <c r="D181" s="394" t="s">
        <v>115</v>
      </c>
      <c r="E181" s="395"/>
      <c r="F181" s="395"/>
      <c r="G181" s="395"/>
      <c r="H181" s="395"/>
      <c r="I181" s="395"/>
      <c r="J181" s="395"/>
      <c r="K181" s="395"/>
      <c r="L181" s="395"/>
      <c r="M181" s="396"/>
      <c r="N181" s="50" t="s">
        <v>114</v>
      </c>
    </row>
    <row r="182" spans="2:14">
      <c r="B182" s="391"/>
      <c r="C182" s="393"/>
      <c r="D182" s="55">
        <v>0</v>
      </c>
      <c r="E182" s="55">
        <v>0.1</v>
      </c>
      <c r="F182" s="55">
        <v>0.2</v>
      </c>
      <c r="G182" s="55">
        <v>0.3</v>
      </c>
      <c r="H182" s="55">
        <v>0.4</v>
      </c>
      <c r="I182" s="55">
        <v>0.5</v>
      </c>
      <c r="J182" s="55">
        <v>0.6</v>
      </c>
      <c r="K182" s="55">
        <v>0.7</v>
      </c>
      <c r="L182" s="55">
        <v>0.8</v>
      </c>
      <c r="M182" s="55">
        <v>0.9</v>
      </c>
      <c r="N182" s="55">
        <v>1</v>
      </c>
    </row>
    <row r="183" spans="2:14">
      <c r="B183" s="56" t="s">
        <v>87</v>
      </c>
      <c r="C183" s="57"/>
      <c r="D183" s="57"/>
      <c r="E183" s="57"/>
      <c r="F183" s="57"/>
      <c r="G183" s="57"/>
      <c r="H183" s="57"/>
      <c r="I183" s="57"/>
      <c r="J183" s="57"/>
      <c r="K183" s="57"/>
      <c r="L183" s="57"/>
      <c r="M183" s="57"/>
      <c r="N183" s="58"/>
    </row>
    <row r="184" spans="2:14">
      <c r="B184" s="179" t="s">
        <v>88</v>
      </c>
      <c r="C184" s="62"/>
      <c r="D184" s="62"/>
      <c r="E184" s="62"/>
      <c r="F184" s="62"/>
      <c r="G184" s="62"/>
      <c r="H184" s="62"/>
      <c r="I184" s="62"/>
      <c r="J184" s="62"/>
      <c r="K184" s="62"/>
      <c r="L184" s="62"/>
      <c r="M184" s="62"/>
      <c r="N184" s="64"/>
    </row>
    <row r="185" spans="2:14">
      <c r="B185" s="59" t="s">
        <v>45</v>
      </c>
      <c r="C185" s="1"/>
      <c r="D185" s="1"/>
      <c r="E185" s="1"/>
      <c r="F185" s="1"/>
      <c r="G185" s="1"/>
      <c r="H185" s="1"/>
      <c r="I185" s="1"/>
      <c r="J185" s="1"/>
      <c r="K185" s="1"/>
      <c r="L185" s="1"/>
      <c r="M185" s="1"/>
      <c r="N185" s="60"/>
    </row>
    <row r="186" spans="2:14">
      <c r="B186" s="279">
        <v>5.01</v>
      </c>
      <c r="C186" s="16" t="str">
        <f ca="1">IF('Reference sheet'!G134="","x",'Reference sheet'!G134)</f>
        <v>x</v>
      </c>
      <c r="D186" s="1" t="str">
        <f t="shared" ref="D186:D194" ca="1" si="300">IF(C186="x","",IF(C186="n/a",".",IF(AND(C186&gt;=0%,C186&lt;=59%),"..",IF(AND(C186&gt;=60%,C186&lt;=99%),"…",IF(C186=100%,"….","")))))</f>
        <v/>
      </c>
      <c r="E186" s="1" t="str">
        <f t="shared" ref="E186" ca="1" si="301">IF(C186="x","",IF(C186="n/a",".",IF(AND(C186&gt;=10%,C186&lt;=59%),"..",IF(AND(C186&gt;=60%,C186&lt;=99%),"…",IF(C186=100%,"….","")))))</f>
        <v/>
      </c>
      <c r="F186" s="1" t="str">
        <f t="shared" ref="F186" ca="1" si="302">IF(C186="x","",IF(C186="n/a",".",IF(AND(C186&gt;=20%,C186&lt;=59%),"..",IF(AND(C186&gt;=60%,C186&lt;=99%),"…",IF(C186=100%,"….","")))))</f>
        <v/>
      </c>
      <c r="G186" s="1" t="str">
        <f t="shared" ref="G186" ca="1" si="303">IF(C186="x","",IF(C186="n/a",".",IF(AND(C186&gt;=30%,C186&lt;=59%),"..",IF(AND(C186&gt;=60%,C186&lt;=99%),"…",IF(C186=100%,"….","")))))</f>
        <v/>
      </c>
      <c r="H186" s="1" t="str">
        <f t="shared" ref="H186" ca="1" si="304">IF(C186="x","",IF(C186="n/a",".",IF(AND(C186&gt;=40%,C186&lt;=59%),"..",IF(AND(C186&gt;=60%,C186&lt;=99%),"…",IF(C186=100%,"….","")))))</f>
        <v/>
      </c>
      <c r="I186" s="1" t="str">
        <f t="shared" ref="I186" ca="1" si="305">IF(C186="x","",IF(C186="n/a",".",IF(AND(C186&gt;=50%,C186&lt;=59%),"..",IF(AND(C186&gt;=60%,C186&lt;=99%),"…",IF(C186=100%,"….","")))))</f>
        <v/>
      </c>
      <c r="J186" s="1" t="str">
        <f t="shared" ref="J186" ca="1" si="306">IF(C186="x","",IF(C186="n/a",".",IF(AND(C186&gt;=60%,C186&lt;=99%),"…",IF(C186=100%,"….",""))))</f>
        <v/>
      </c>
      <c r="K186" s="1" t="str">
        <f t="shared" ref="K186" ca="1" si="307">IF(C186="x","",IF(C186="n/a",".",IF(AND(C186&gt;=70%,C186&lt;=99%),"…",IF(C186=100%,"….",""))))</f>
        <v/>
      </c>
      <c r="L186" s="1" t="str">
        <f t="shared" ref="L186" ca="1" si="308">IF(C186="x","",IF(C186="n/a",".",IF(AND(C186&gt;=80%,C186&lt;=99%),"…",IF(C186=100%,"….",""))))</f>
        <v/>
      </c>
      <c r="M186" s="1" t="str">
        <f t="shared" ref="M186" ca="1" si="309">IF(C186="x","",IF(C186="n/a",".",IF(AND(C186&gt;=90%,C186&lt;=99%),"…",IF(C186=100%,"….",""))))</f>
        <v/>
      </c>
      <c r="N186" s="60" t="str">
        <f t="shared" ref="N186" ca="1" si="310">IF(C186="x","",IF(C186="n/a",".",IF(C186=100%,"….","")))</f>
        <v/>
      </c>
    </row>
    <row r="187" spans="2:14">
      <c r="B187" s="59" t="s">
        <v>46</v>
      </c>
      <c r="C187" s="1"/>
      <c r="D187" s="1"/>
      <c r="E187" s="1"/>
      <c r="F187" s="1"/>
      <c r="G187" s="1"/>
      <c r="H187" s="1"/>
      <c r="I187" s="1"/>
      <c r="J187" s="1"/>
      <c r="K187" s="1"/>
      <c r="L187" s="1"/>
      <c r="M187" s="1"/>
      <c r="N187" s="60"/>
    </row>
    <row r="188" spans="2:14">
      <c r="B188" s="279">
        <v>5.0199999999999996</v>
      </c>
      <c r="C188" s="16" t="str">
        <f ca="1">IF('Reference sheet'!G136="","x",'Reference sheet'!G136)</f>
        <v>x</v>
      </c>
      <c r="D188" s="1" t="str">
        <f t="shared" ca="1" si="300"/>
        <v/>
      </c>
      <c r="E188" s="1" t="str">
        <f t="shared" ref="E188" ca="1" si="311">IF(C188="x","",IF(C188="n/a",".",IF(AND(C188&gt;=10%,C188&lt;=59%),"..",IF(AND(C188&gt;=60%,C188&lt;=99%),"…",IF(C188=100%,"….","")))))</f>
        <v/>
      </c>
      <c r="F188" s="1" t="str">
        <f t="shared" ref="F188" ca="1" si="312">IF(C188="x","",IF(C188="n/a",".",IF(AND(C188&gt;=20%,C188&lt;=59%),"..",IF(AND(C188&gt;=60%,C188&lt;=99%),"…",IF(C188=100%,"….","")))))</f>
        <v/>
      </c>
      <c r="G188" s="1" t="str">
        <f t="shared" ref="G188" ca="1" si="313">IF(C188="x","",IF(C188="n/a",".",IF(AND(C188&gt;=30%,C188&lt;=59%),"..",IF(AND(C188&gt;=60%,C188&lt;=99%),"…",IF(C188=100%,"….","")))))</f>
        <v/>
      </c>
      <c r="H188" s="1" t="str">
        <f t="shared" ref="H188" ca="1" si="314">IF(C188="x","",IF(C188="n/a",".",IF(AND(C188&gt;=40%,C188&lt;=59%),"..",IF(AND(C188&gt;=60%,C188&lt;=99%),"…",IF(C188=100%,"….","")))))</f>
        <v/>
      </c>
      <c r="I188" s="1" t="str">
        <f t="shared" ref="I188" ca="1" si="315">IF(C188="x","",IF(C188="n/a",".",IF(AND(C188&gt;=50%,C188&lt;=59%),"..",IF(AND(C188&gt;=60%,C188&lt;=99%),"…",IF(C188=100%,"….","")))))</f>
        <v/>
      </c>
      <c r="J188" s="1" t="str">
        <f t="shared" ref="J188" ca="1" si="316">IF(C188="x","",IF(C188="n/a",".",IF(AND(C188&gt;=60%,C188&lt;=99%),"…",IF(C188=100%,"….",""))))</f>
        <v/>
      </c>
      <c r="K188" s="1" t="str">
        <f t="shared" ref="K188" ca="1" si="317">IF(C188="x","",IF(C188="n/a",".",IF(AND(C188&gt;=70%,C188&lt;=99%),"…",IF(C188=100%,"….",""))))</f>
        <v/>
      </c>
      <c r="L188" s="1" t="str">
        <f t="shared" ref="L188" ca="1" si="318">IF(C188="x","",IF(C188="n/a",".",IF(AND(C188&gt;=80%,C188&lt;=99%),"…",IF(C188=100%,"….",""))))</f>
        <v/>
      </c>
      <c r="M188" s="1" t="str">
        <f t="shared" ref="M188" ca="1" si="319">IF(C188="x","",IF(C188="n/a",".",IF(AND(C188&gt;=90%,C188&lt;=99%),"…",IF(C188=100%,"….",""))))</f>
        <v/>
      </c>
      <c r="N188" s="60" t="str">
        <f t="shared" ref="N188" ca="1" si="320">IF(C188="x","",IF(C188="n/a",".",IF(C188=100%,"….","")))</f>
        <v/>
      </c>
    </row>
    <row r="189" spans="2:14">
      <c r="B189" s="59" t="s">
        <v>89</v>
      </c>
      <c r="C189" s="1"/>
      <c r="D189" s="1"/>
      <c r="E189" s="1"/>
      <c r="F189" s="1"/>
      <c r="G189" s="1"/>
      <c r="H189" s="1"/>
      <c r="I189" s="1"/>
      <c r="J189" s="1"/>
      <c r="K189" s="1"/>
      <c r="L189" s="1"/>
      <c r="M189" s="1"/>
      <c r="N189" s="60"/>
    </row>
    <row r="190" spans="2:14">
      <c r="B190" s="279">
        <v>5.03</v>
      </c>
      <c r="C190" s="16" t="str">
        <f ca="1">IF('Reference sheet'!G138="","x",'Reference sheet'!G138)</f>
        <v>x</v>
      </c>
      <c r="D190" s="1" t="str">
        <f t="shared" ca="1" si="300"/>
        <v/>
      </c>
      <c r="E190" s="1" t="str">
        <f t="shared" ref="E190" ca="1" si="321">IF(C190="x","",IF(C190="n/a",".",IF(AND(C190&gt;=10%,C190&lt;=59%),"..",IF(AND(C190&gt;=60%,C190&lt;=99%),"…",IF(C190=100%,"….","")))))</f>
        <v/>
      </c>
      <c r="F190" s="1" t="str">
        <f t="shared" ref="F190" ca="1" si="322">IF(C190="x","",IF(C190="n/a",".",IF(AND(C190&gt;=20%,C190&lt;=59%),"..",IF(AND(C190&gt;=60%,C190&lt;=99%),"…",IF(C190=100%,"….","")))))</f>
        <v/>
      </c>
      <c r="G190" s="1" t="str">
        <f t="shared" ref="G190" ca="1" si="323">IF(C190="x","",IF(C190="n/a",".",IF(AND(C190&gt;=30%,C190&lt;=59%),"..",IF(AND(C190&gt;=60%,C190&lt;=99%),"…",IF(C190=100%,"….","")))))</f>
        <v/>
      </c>
      <c r="H190" s="1" t="str">
        <f t="shared" ref="H190" ca="1" si="324">IF(C190="x","",IF(C190="n/a",".",IF(AND(C190&gt;=40%,C190&lt;=59%),"..",IF(AND(C190&gt;=60%,C190&lt;=99%),"…",IF(C190=100%,"….","")))))</f>
        <v/>
      </c>
      <c r="I190" s="1" t="str">
        <f t="shared" ref="I190" ca="1" si="325">IF(C190="x","",IF(C190="n/a",".",IF(AND(C190&gt;=50%,C190&lt;=59%),"..",IF(AND(C190&gt;=60%,C190&lt;=99%),"…",IF(C190=100%,"….","")))))</f>
        <v/>
      </c>
      <c r="J190" s="1" t="str">
        <f t="shared" ref="J190" ca="1" si="326">IF(C190="x","",IF(C190="n/a",".",IF(AND(C190&gt;=60%,C190&lt;=99%),"…",IF(C190=100%,"….",""))))</f>
        <v/>
      </c>
      <c r="K190" s="1" t="str">
        <f t="shared" ref="K190" ca="1" si="327">IF(C190="x","",IF(C190="n/a",".",IF(AND(C190&gt;=70%,C190&lt;=99%),"…",IF(C190=100%,"….",""))))</f>
        <v/>
      </c>
      <c r="L190" s="1" t="str">
        <f t="shared" ref="L190" ca="1" si="328">IF(C190="x","",IF(C190="n/a",".",IF(AND(C190&gt;=80%,C190&lt;=99%),"…",IF(C190=100%,"….",""))))</f>
        <v/>
      </c>
      <c r="M190" s="1" t="str">
        <f t="shared" ref="M190" ca="1" si="329">IF(C190="x","",IF(C190="n/a",".",IF(AND(C190&gt;=90%,C190&lt;=99%),"…",IF(C190=100%,"….",""))))</f>
        <v/>
      </c>
      <c r="N190" s="60" t="str">
        <f t="shared" ref="N190" ca="1" si="330">IF(C190="x","",IF(C190="n/a",".",IF(C190=100%,"….","")))</f>
        <v/>
      </c>
    </row>
    <row r="191" spans="2:14">
      <c r="B191" s="59" t="s">
        <v>90</v>
      </c>
      <c r="C191" s="1"/>
      <c r="D191" s="1"/>
      <c r="E191" s="1"/>
      <c r="F191" s="1"/>
      <c r="G191" s="1"/>
      <c r="H191" s="1"/>
      <c r="I191" s="1"/>
      <c r="J191" s="1"/>
      <c r="K191" s="1"/>
      <c r="L191" s="1"/>
      <c r="M191" s="1"/>
      <c r="N191" s="60"/>
    </row>
    <row r="192" spans="2:14">
      <c r="B192" s="279">
        <v>5.04</v>
      </c>
      <c r="C192" s="366" t="str">
        <f ca="1">IF('Reference sheet'!G140="","x",'Reference sheet'!G140)</f>
        <v>x</v>
      </c>
      <c r="D192" s="26" t="str">
        <f t="shared" ca="1" si="300"/>
        <v/>
      </c>
      <c r="E192" s="26" t="str">
        <f t="shared" ref="E192" ca="1" si="331">IF(C192="x","",IF(C192="n/a",".",IF(AND(C192&gt;=10%,C192&lt;=59%),"..",IF(AND(C192&gt;=60%,C192&lt;=99%),"…",IF(C192=100%,"….","")))))</f>
        <v/>
      </c>
      <c r="F192" s="26" t="str">
        <f t="shared" ref="F192" ca="1" si="332">IF(C192="x","",IF(C192="n/a",".",IF(AND(C192&gt;=20%,C192&lt;=59%),"..",IF(AND(C192&gt;=60%,C192&lt;=99%),"…",IF(C192=100%,"….","")))))</f>
        <v/>
      </c>
      <c r="G192" s="26" t="str">
        <f t="shared" ref="G192" ca="1" si="333">IF(C192="x","",IF(C192="n/a",".",IF(AND(C192&gt;=30%,C192&lt;=59%),"..",IF(AND(C192&gt;=60%,C192&lt;=99%),"…",IF(C192=100%,"….","")))))</f>
        <v/>
      </c>
      <c r="H192" s="26" t="str">
        <f t="shared" ref="H192" ca="1" si="334">IF(C192="x","",IF(C192="n/a",".",IF(AND(C192&gt;=40%,C192&lt;=59%),"..",IF(AND(C192&gt;=60%,C192&lt;=99%),"…",IF(C192=100%,"….","")))))</f>
        <v/>
      </c>
      <c r="I192" s="26" t="str">
        <f t="shared" ref="I192" ca="1" si="335">IF(C192="x","",IF(C192="n/a",".",IF(AND(C192&gt;=50%,C192&lt;=59%),"..",IF(AND(C192&gt;=60%,C192&lt;=99%),"…",IF(C192=100%,"….","")))))</f>
        <v/>
      </c>
      <c r="J192" s="26" t="str">
        <f t="shared" ref="J192" ca="1" si="336">IF(C192="x","",IF(C192="n/a",".",IF(AND(C192&gt;=60%,C192&lt;=99%),"…",IF(C192=100%,"….",""))))</f>
        <v/>
      </c>
      <c r="K192" s="26" t="str">
        <f t="shared" ref="K192" ca="1" si="337">IF(C192="x","",IF(C192="n/a",".",IF(AND(C192&gt;=70%,C192&lt;=99%),"…",IF(C192=100%,"….",""))))</f>
        <v/>
      </c>
      <c r="L192" s="26" t="str">
        <f t="shared" ref="L192" ca="1" si="338">IF(C192="x","",IF(C192="n/a",".",IF(AND(C192&gt;=80%,C192&lt;=99%),"…",IF(C192=100%,"….",""))))</f>
        <v/>
      </c>
      <c r="M192" s="26" t="str">
        <f t="shared" ref="M192" ca="1" si="339">IF(C192="x","",IF(C192="n/a",".",IF(AND(C192&gt;=90%,C192&lt;=99%),"…",IF(C192=100%,"….",""))))</f>
        <v/>
      </c>
      <c r="N192" s="65" t="str">
        <f t="shared" ref="N192" ca="1" si="340">IF(C192="x","",IF(C192="n/a",".",IF(C192=100%,"….","")))</f>
        <v/>
      </c>
    </row>
    <row r="193" spans="2:14">
      <c r="B193" s="279">
        <v>5.05</v>
      </c>
      <c r="C193" s="368" t="str">
        <f ca="1">IF('Reference sheet'!G141="","x",'Reference sheet'!G141)</f>
        <v>x</v>
      </c>
      <c r="D193" s="28" t="str">
        <f t="shared" ca="1" si="300"/>
        <v/>
      </c>
      <c r="E193" s="28" t="str">
        <f t="shared" ref="E193:E194" ca="1" si="341">IF(C193="x","",IF(C193="n/a",".",IF(AND(C193&gt;=10%,C193&lt;=59%),"..",IF(AND(C193&gt;=60%,C193&lt;=99%),"…",IF(C193=100%,"….","")))))</f>
        <v/>
      </c>
      <c r="F193" s="28" t="str">
        <f t="shared" ref="F193:F194" ca="1" si="342">IF(C193="x","",IF(C193="n/a",".",IF(AND(C193&gt;=20%,C193&lt;=59%),"..",IF(AND(C193&gt;=60%,C193&lt;=99%),"…",IF(C193=100%,"….","")))))</f>
        <v/>
      </c>
      <c r="G193" s="28" t="str">
        <f t="shared" ref="G193:G194" ca="1" si="343">IF(C193="x","",IF(C193="n/a",".",IF(AND(C193&gt;=30%,C193&lt;=59%),"..",IF(AND(C193&gt;=60%,C193&lt;=99%),"…",IF(C193=100%,"….","")))))</f>
        <v/>
      </c>
      <c r="H193" s="28" t="str">
        <f t="shared" ref="H193:H194" ca="1" si="344">IF(C193="x","",IF(C193="n/a",".",IF(AND(C193&gt;=40%,C193&lt;=59%),"..",IF(AND(C193&gt;=60%,C193&lt;=99%),"…",IF(C193=100%,"….","")))))</f>
        <v/>
      </c>
      <c r="I193" s="28" t="str">
        <f t="shared" ref="I193:I194" ca="1" si="345">IF(C193="x","",IF(C193="n/a",".",IF(AND(C193&gt;=50%,C193&lt;=59%),"..",IF(AND(C193&gt;=60%,C193&lt;=99%),"…",IF(C193=100%,"….","")))))</f>
        <v/>
      </c>
      <c r="J193" s="28" t="str">
        <f t="shared" ref="J193:J194" ca="1" si="346">IF(C193="x","",IF(C193="n/a",".",IF(AND(C193&gt;=60%,C193&lt;=99%),"…",IF(C193=100%,"….",""))))</f>
        <v/>
      </c>
      <c r="K193" s="28" t="str">
        <f t="shared" ref="K193:K194" ca="1" si="347">IF(C193="x","",IF(C193="n/a",".",IF(AND(C193&gt;=70%,C193&lt;=99%),"…",IF(C193=100%,"….",""))))</f>
        <v/>
      </c>
      <c r="L193" s="28" t="str">
        <f t="shared" ref="L193:L194" ca="1" si="348">IF(C193="x","",IF(C193="n/a",".",IF(AND(C193&gt;=80%,C193&lt;=99%),"…",IF(C193=100%,"….",""))))</f>
        <v/>
      </c>
      <c r="M193" s="28" t="str">
        <f t="shared" ref="M193:M194" ca="1" si="349">IF(C193="x","",IF(C193="n/a",".",IF(AND(C193&gt;=90%,C193&lt;=99%),"…",IF(C193=100%,"….",""))))</f>
        <v/>
      </c>
      <c r="N193" s="67" t="str">
        <f t="shared" ref="N193:N194" ca="1" si="350">IF(C193="x","",IF(C193="n/a",".",IF(C193=100%,"….","")))</f>
        <v/>
      </c>
    </row>
    <row r="194" spans="2:14">
      <c r="B194" s="279">
        <v>5.0599999999999996</v>
      </c>
      <c r="C194" s="367" t="str">
        <f ca="1">IF('Reference sheet'!G142="","x",'Reference sheet'!G142)</f>
        <v>x</v>
      </c>
      <c r="D194" s="32" t="str">
        <f t="shared" ca="1" si="300"/>
        <v/>
      </c>
      <c r="E194" s="32" t="str">
        <f t="shared" ca="1" si="341"/>
        <v/>
      </c>
      <c r="F194" s="32" t="str">
        <f t="shared" ca="1" si="342"/>
        <v/>
      </c>
      <c r="G194" s="32" t="str">
        <f t="shared" ca="1" si="343"/>
        <v/>
      </c>
      <c r="H194" s="32" t="str">
        <f t="shared" ca="1" si="344"/>
        <v/>
      </c>
      <c r="I194" s="32" t="str">
        <f t="shared" ca="1" si="345"/>
        <v/>
      </c>
      <c r="J194" s="32" t="str">
        <f t="shared" ca="1" si="346"/>
        <v/>
      </c>
      <c r="K194" s="32" t="str">
        <f t="shared" ca="1" si="347"/>
        <v/>
      </c>
      <c r="L194" s="32" t="str">
        <f t="shared" ca="1" si="348"/>
        <v/>
      </c>
      <c r="M194" s="32" t="str">
        <f t="shared" ca="1" si="349"/>
        <v/>
      </c>
      <c r="N194" s="66" t="str">
        <f t="shared" ca="1" si="350"/>
        <v/>
      </c>
    </row>
    <row r="195" spans="2:14" hidden="1">
      <c r="B195" s="179" t="s">
        <v>91</v>
      </c>
      <c r="C195" s="62"/>
      <c r="D195" s="62"/>
      <c r="E195" s="62"/>
      <c r="F195" s="62"/>
      <c r="G195" s="62"/>
      <c r="H195" s="62"/>
      <c r="I195" s="62"/>
      <c r="J195" s="62"/>
      <c r="K195" s="62"/>
      <c r="L195" s="62"/>
      <c r="M195" s="62"/>
      <c r="N195" s="64"/>
    </row>
    <row r="196" spans="2:14">
      <c r="B196" s="179" t="s">
        <v>765</v>
      </c>
      <c r="C196" s="62"/>
      <c r="D196" s="62"/>
      <c r="E196" s="62"/>
      <c r="F196" s="62"/>
      <c r="G196" s="62"/>
      <c r="H196" s="62"/>
      <c r="I196" s="62"/>
      <c r="J196" s="62"/>
      <c r="K196" s="62"/>
      <c r="L196" s="62"/>
      <c r="M196" s="62"/>
      <c r="N196" s="64"/>
    </row>
    <row r="197" spans="2:14">
      <c r="B197" s="59" t="s">
        <v>767</v>
      </c>
      <c r="C197" s="1"/>
      <c r="D197" s="1"/>
      <c r="E197" s="1"/>
      <c r="F197" s="1"/>
      <c r="G197" s="1"/>
      <c r="H197" s="1"/>
      <c r="I197" s="1"/>
      <c r="J197" s="1"/>
      <c r="K197" s="1"/>
      <c r="L197" s="1"/>
      <c r="M197" s="1"/>
      <c r="N197" s="60"/>
    </row>
    <row r="198" spans="2:14">
      <c r="B198" s="279">
        <v>5.07</v>
      </c>
      <c r="C198" s="16" t="str">
        <f ca="1">IF('Reference sheet'!G145="","x",'Reference sheet'!G145)</f>
        <v>x</v>
      </c>
      <c r="D198" s="26" t="str">
        <f t="shared" ref="D198:D206" ca="1" si="351">IF(C198="x","",IF(C198="n/a",".",IF(AND(C198&gt;=0%,C198&lt;=59%),"..",IF(AND(C198&gt;=60%,C198&lt;=99%),"…",IF(C198=100%,"….","")))))</f>
        <v/>
      </c>
      <c r="E198" s="26" t="str">
        <f t="shared" ref="E198:E200" ca="1" si="352">IF(C198="x","",IF(C198="n/a",".",IF(AND(C198&gt;=10%,C198&lt;=59%),"..",IF(AND(C198&gt;=60%,C198&lt;=99%),"…",IF(C198=100%,"….","")))))</f>
        <v/>
      </c>
      <c r="F198" s="26" t="str">
        <f t="shared" ref="F198:F200" ca="1" si="353">IF(C198="x","",IF(C198="n/a",".",IF(AND(C198&gt;=20%,C198&lt;=59%),"..",IF(AND(C198&gt;=60%,C198&lt;=99%),"…",IF(C198=100%,"….","")))))</f>
        <v/>
      </c>
      <c r="G198" s="26" t="str">
        <f t="shared" ref="G198:G200" ca="1" si="354">IF(C198="x","",IF(C198="n/a",".",IF(AND(C198&gt;=30%,C198&lt;=59%),"..",IF(AND(C198&gt;=60%,C198&lt;=99%),"…",IF(C198=100%,"….","")))))</f>
        <v/>
      </c>
      <c r="H198" s="26" t="str">
        <f t="shared" ref="H198:H200" ca="1" si="355">IF(C198="x","",IF(C198="n/a",".",IF(AND(C198&gt;=40%,C198&lt;=59%),"..",IF(AND(C198&gt;=60%,C198&lt;=99%),"…",IF(C198=100%,"….","")))))</f>
        <v/>
      </c>
      <c r="I198" s="26" t="str">
        <f t="shared" ref="I198:I200" ca="1" si="356">IF(C198="x","",IF(C198="n/a",".",IF(AND(C198&gt;=50%,C198&lt;=59%),"..",IF(AND(C198&gt;=60%,C198&lt;=99%),"…",IF(C198=100%,"….","")))))</f>
        <v/>
      </c>
      <c r="J198" s="26" t="str">
        <f t="shared" ref="J198:J200" ca="1" si="357">IF(C198="x","",IF(C198="n/a",".",IF(AND(C198&gt;=60%,C198&lt;=99%),"…",IF(C198=100%,"….",""))))</f>
        <v/>
      </c>
      <c r="K198" s="26" t="str">
        <f t="shared" ref="K198:K200" ca="1" si="358">IF(C198="x","",IF(C198="n/a",".",IF(AND(C198&gt;=70%,C198&lt;=99%),"…",IF(C198=100%,"….",""))))</f>
        <v/>
      </c>
      <c r="L198" s="26" t="str">
        <f t="shared" ref="L198:L200" ca="1" si="359">IF(C198="x","",IF(C198="n/a",".",IF(AND(C198&gt;=80%,C198&lt;=99%),"…",IF(C198=100%,"….",""))))</f>
        <v/>
      </c>
      <c r="M198" s="26" t="str">
        <f t="shared" ref="M198:M200" ca="1" si="360">IF(C198="x","",IF(C198="n/a",".",IF(AND(C198&gt;=90%,C198&lt;=99%),"…",IF(C198=100%,"….",""))))</f>
        <v/>
      </c>
      <c r="N198" s="65" t="str">
        <f t="shared" ref="N198:N200" ca="1" si="361">IF(C198="x","",IF(C198="n/a",".",IF(C198=100%,"….","")))</f>
        <v/>
      </c>
    </row>
    <row r="199" spans="2:14">
      <c r="B199" s="59" t="s">
        <v>763</v>
      </c>
      <c r="C199" s="1"/>
      <c r="D199" s="1"/>
      <c r="E199" s="1"/>
      <c r="F199" s="1"/>
      <c r="G199" s="1"/>
      <c r="H199" s="1"/>
      <c r="I199" s="1"/>
      <c r="J199" s="1"/>
      <c r="K199" s="1"/>
      <c r="L199" s="1"/>
      <c r="M199" s="1"/>
      <c r="N199" s="60"/>
    </row>
    <row r="200" spans="2:14">
      <c r="B200" s="279">
        <v>5.08</v>
      </c>
      <c r="C200" s="16" t="str">
        <f ca="1">IF('Reference sheet'!G147="","x",'Reference sheet'!G147)</f>
        <v>x</v>
      </c>
      <c r="D200" s="28" t="str">
        <f t="shared" ca="1" si="351"/>
        <v/>
      </c>
      <c r="E200" s="28" t="str">
        <f t="shared" ca="1" si="352"/>
        <v/>
      </c>
      <c r="F200" s="28" t="str">
        <f t="shared" ca="1" si="353"/>
        <v/>
      </c>
      <c r="G200" s="28" t="str">
        <f t="shared" ca="1" si="354"/>
        <v/>
      </c>
      <c r="H200" s="28" t="str">
        <f t="shared" ca="1" si="355"/>
        <v/>
      </c>
      <c r="I200" s="28" t="str">
        <f t="shared" ca="1" si="356"/>
        <v/>
      </c>
      <c r="J200" s="28" t="str">
        <f t="shared" ca="1" si="357"/>
        <v/>
      </c>
      <c r="K200" s="28" t="str">
        <f t="shared" ca="1" si="358"/>
        <v/>
      </c>
      <c r="L200" s="28" t="str">
        <f t="shared" ca="1" si="359"/>
        <v/>
      </c>
      <c r="M200" s="28" t="str">
        <f t="shared" ca="1" si="360"/>
        <v/>
      </c>
      <c r="N200" s="67" t="str">
        <f t="shared" ca="1" si="361"/>
        <v/>
      </c>
    </row>
    <row r="201" spans="2:14">
      <c r="B201" s="59" t="s">
        <v>765</v>
      </c>
      <c r="C201" s="1"/>
      <c r="D201" s="1"/>
      <c r="E201" s="1"/>
      <c r="F201" s="1"/>
      <c r="G201" s="1"/>
      <c r="H201" s="1"/>
      <c r="I201" s="1"/>
      <c r="J201" s="1"/>
      <c r="K201" s="1"/>
      <c r="L201" s="1"/>
      <c r="M201" s="1"/>
      <c r="N201" s="60"/>
    </row>
    <row r="202" spans="2:14">
      <c r="B202" s="279">
        <v>5.09</v>
      </c>
      <c r="C202" s="16" t="str">
        <f ca="1">IF('Reference sheet'!G149="","x",'Reference sheet'!G149)</f>
        <v>x</v>
      </c>
      <c r="D202" s="32" t="str">
        <f t="shared" ca="1" si="351"/>
        <v/>
      </c>
      <c r="E202" s="32" t="str">
        <f t="shared" ref="E202" ca="1" si="362">IF(C202="x","",IF(C202="n/a",".",IF(AND(C202&gt;=10%,C202&lt;=59%),"..",IF(AND(C202&gt;=60%,C202&lt;=99%),"…",IF(C202=100%,"….","")))))</f>
        <v/>
      </c>
      <c r="F202" s="32" t="str">
        <f t="shared" ref="F202" ca="1" si="363">IF(C202="x","",IF(C202="n/a",".",IF(AND(C202&gt;=20%,C202&lt;=59%),"..",IF(AND(C202&gt;=60%,C202&lt;=99%),"…",IF(C202=100%,"….","")))))</f>
        <v/>
      </c>
      <c r="G202" s="32" t="str">
        <f t="shared" ref="G202" ca="1" si="364">IF(C202="x","",IF(C202="n/a",".",IF(AND(C202&gt;=30%,C202&lt;=59%),"..",IF(AND(C202&gt;=60%,C202&lt;=99%),"…",IF(C202=100%,"….","")))))</f>
        <v/>
      </c>
      <c r="H202" s="32" t="str">
        <f t="shared" ref="H202" ca="1" si="365">IF(C202="x","",IF(C202="n/a",".",IF(AND(C202&gt;=40%,C202&lt;=59%),"..",IF(AND(C202&gt;=60%,C202&lt;=99%),"…",IF(C202=100%,"….","")))))</f>
        <v/>
      </c>
      <c r="I202" s="32" t="str">
        <f t="shared" ref="I202" ca="1" si="366">IF(C202="x","",IF(C202="n/a",".",IF(AND(C202&gt;=50%,C202&lt;=59%),"..",IF(AND(C202&gt;=60%,C202&lt;=99%),"…",IF(C202=100%,"….","")))))</f>
        <v/>
      </c>
      <c r="J202" s="32" t="str">
        <f t="shared" ref="J202" ca="1" si="367">IF(C202="x","",IF(C202="n/a",".",IF(AND(C202&gt;=60%,C202&lt;=99%),"…",IF(C202=100%,"….",""))))</f>
        <v/>
      </c>
      <c r="K202" s="32" t="str">
        <f t="shared" ref="K202" ca="1" si="368">IF(C202="x","",IF(C202="n/a",".",IF(AND(C202&gt;=70%,C202&lt;=99%),"…",IF(C202=100%,"….",""))))</f>
        <v/>
      </c>
      <c r="L202" s="32" t="str">
        <f t="shared" ref="L202" ca="1" si="369">IF(C202="x","",IF(C202="n/a",".",IF(AND(C202&gt;=80%,C202&lt;=99%),"…",IF(C202=100%,"….",""))))</f>
        <v/>
      </c>
      <c r="M202" s="32" t="str">
        <f t="shared" ref="M202" ca="1" si="370">IF(C202="x","",IF(C202="n/a",".",IF(AND(C202&gt;=90%,C202&lt;=99%),"…",IF(C202=100%,"….",""))))</f>
        <v/>
      </c>
      <c r="N202" s="66" t="str">
        <f t="shared" ref="N202" ca="1" si="371">IF(C202="x","",IF(C202="n/a",".",IF(C202=100%,"….","")))</f>
        <v/>
      </c>
    </row>
    <row r="203" spans="2:14">
      <c r="B203" s="59" t="s">
        <v>770</v>
      </c>
      <c r="C203" s="1"/>
      <c r="D203" s="1"/>
      <c r="E203" s="1"/>
      <c r="F203" s="1"/>
      <c r="G203" s="1"/>
      <c r="H203" s="1"/>
      <c r="I203" s="1"/>
      <c r="J203" s="1"/>
      <c r="K203" s="1"/>
      <c r="L203" s="1"/>
      <c r="M203" s="1"/>
      <c r="N203" s="60"/>
    </row>
    <row r="204" spans="2:14">
      <c r="B204" s="280">
        <v>5.0999999999999996</v>
      </c>
      <c r="C204" s="366" t="str">
        <f ca="1">IF('Reference sheet'!G151="","x",'Reference sheet'!G151)</f>
        <v>n/a</v>
      </c>
      <c r="D204" s="26" t="str">
        <f t="shared" ca="1" si="351"/>
        <v>.</v>
      </c>
      <c r="E204" s="26" t="str">
        <f t="shared" ref="E204" ca="1" si="372">IF(C204="x","",IF(C204="n/a",".",IF(AND(C204&gt;=10%,C204&lt;=59%),"..",IF(AND(C204&gt;=60%,C204&lt;=99%),"…",IF(C204=100%,"….","")))))</f>
        <v>.</v>
      </c>
      <c r="F204" s="26" t="str">
        <f t="shared" ref="F204" ca="1" si="373">IF(C204="x","",IF(C204="n/a",".",IF(AND(C204&gt;=20%,C204&lt;=59%),"..",IF(AND(C204&gt;=60%,C204&lt;=99%),"…",IF(C204=100%,"….","")))))</f>
        <v>.</v>
      </c>
      <c r="G204" s="26" t="str">
        <f t="shared" ref="G204" ca="1" si="374">IF(C204="x","",IF(C204="n/a",".",IF(AND(C204&gt;=30%,C204&lt;=59%),"..",IF(AND(C204&gt;=60%,C204&lt;=99%),"…",IF(C204=100%,"….","")))))</f>
        <v>.</v>
      </c>
      <c r="H204" s="26" t="str">
        <f t="shared" ref="H204" ca="1" si="375">IF(C204="x","",IF(C204="n/a",".",IF(AND(C204&gt;=40%,C204&lt;=59%),"..",IF(AND(C204&gt;=60%,C204&lt;=99%),"…",IF(C204=100%,"….","")))))</f>
        <v>.</v>
      </c>
      <c r="I204" s="26" t="str">
        <f t="shared" ref="I204" ca="1" si="376">IF(C204="x","",IF(C204="n/a",".",IF(AND(C204&gt;=50%,C204&lt;=59%),"..",IF(AND(C204&gt;=60%,C204&lt;=99%),"…",IF(C204=100%,"….","")))))</f>
        <v>.</v>
      </c>
      <c r="J204" s="26" t="str">
        <f t="shared" ref="J204" ca="1" si="377">IF(C204="x","",IF(C204="n/a",".",IF(AND(C204&gt;=60%,C204&lt;=99%),"…",IF(C204=100%,"….",""))))</f>
        <v>.</v>
      </c>
      <c r="K204" s="26" t="str">
        <f t="shared" ref="K204" ca="1" si="378">IF(C204="x","",IF(C204="n/a",".",IF(AND(C204&gt;=70%,C204&lt;=99%),"…",IF(C204=100%,"….",""))))</f>
        <v>.</v>
      </c>
      <c r="L204" s="26" t="str">
        <f t="shared" ref="L204" ca="1" si="379">IF(C204="x","",IF(C204="n/a",".",IF(AND(C204&gt;=80%,C204&lt;=99%),"…",IF(C204=100%,"….",""))))</f>
        <v>.</v>
      </c>
      <c r="M204" s="26" t="str">
        <f t="shared" ref="M204" ca="1" si="380">IF(C204="x","",IF(C204="n/a",".",IF(AND(C204&gt;=90%,C204&lt;=99%),"…",IF(C204=100%,"….",""))))</f>
        <v>.</v>
      </c>
      <c r="N204" s="65" t="str">
        <f t="shared" ref="N204" ca="1" si="381">IF(C204="x","",IF(C204="n/a",".",IF(C204=100%,"….","")))</f>
        <v>.</v>
      </c>
    </row>
    <row r="205" spans="2:14">
      <c r="B205" s="279">
        <v>5.1100000000000003</v>
      </c>
      <c r="C205" s="368" t="str">
        <f ca="1">IF('Reference sheet'!G152="","x",'Reference sheet'!G152)</f>
        <v>n/a</v>
      </c>
      <c r="D205" s="28" t="str">
        <f t="shared" ca="1" si="351"/>
        <v>.</v>
      </c>
      <c r="E205" s="28" t="str">
        <f t="shared" ref="E205" ca="1" si="382">IF(C205="x","",IF(C205="n/a",".",IF(AND(C205&gt;=10%,C205&lt;=59%),"..",IF(AND(C205&gt;=60%,C205&lt;=99%),"…",IF(C205=100%,"….","")))))</f>
        <v>.</v>
      </c>
      <c r="F205" s="28" t="str">
        <f t="shared" ref="F205" ca="1" si="383">IF(C205="x","",IF(C205="n/a",".",IF(AND(C205&gt;=20%,C205&lt;=59%),"..",IF(AND(C205&gt;=60%,C205&lt;=99%),"…",IF(C205=100%,"….","")))))</f>
        <v>.</v>
      </c>
      <c r="G205" s="28" t="str">
        <f t="shared" ref="G205" ca="1" si="384">IF(C205="x","",IF(C205="n/a",".",IF(AND(C205&gt;=30%,C205&lt;=59%),"..",IF(AND(C205&gt;=60%,C205&lt;=99%),"…",IF(C205=100%,"….","")))))</f>
        <v>.</v>
      </c>
      <c r="H205" s="28" t="str">
        <f t="shared" ref="H205" ca="1" si="385">IF(C205="x","",IF(C205="n/a",".",IF(AND(C205&gt;=40%,C205&lt;=59%),"..",IF(AND(C205&gt;=60%,C205&lt;=99%),"…",IF(C205=100%,"….","")))))</f>
        <v>.</v>
      </c>
      <c r="I205" s="28" t="str">
        <f t="shared" ref="I205" ca="1" si="386">IF(C205="x","",IF(C205="n/a",".",IF(AND(C205&gt;=50%,C205&lt;=59%),"..",IF(AND(C205&gt;=60%,C205&lt;=99%),"…",IF(C205=100%,"….","")))))</f>
        <v>.</v>
      </c>
      <c r="J205" s="28" t="str">
        <f t="shared" ref="J205" ca="1" si="387">IF(C205="x","",IF(C205="n/a",".",IF(AND(C205&gt;=60%,C205&lt;=99%),"…",IF(C205=100%,"….",""))))</f>
        <v>.</v>
      </c>
      <c r="K205" s="28" t="str">
        <f t="shared" ref="K205" ca="1" si="388">IF(C205="x","",IF(C205="n/a",".",IF(AND(C205&gt;=70%,C205&lt;=99%),"…",IF(C205=100%,"….",""))))</f>
        <v>.</v>
      </c>
      <c r="L205" s="28" t="str">
        <f t="shared" ref="L205" ca="1" si="389">IF(C205="x","",IF(C205="n/a",".",IF(AND(C205&gt;=80%,C205&lt;=99%),"…",IF(C205=100%,"….",""))))</f>
        <v>.</v>
      </c>
      <c r="M205" s="28" t="str">
        <f t="shared" ref="M205" ca="1" si="390">IF(C205="x","",IF(C205="n/a",".",IF(AND(C205&gt;=90%,C205&lt;=99%),"…",IF(C205=100%,"….",""))))</f>
        <v>.</v>
      </c>
      <c r="N205" s="67" t="str">
        <f t="shared" ref="N205" ca="1" si="391">IF(C205="x","",IF(C205="n/a",".",IF(C205=100%,"….","")))</f>
        <v>.</v>
      </c>
    </row>
    <row r="206" spans="2:14">
      <c r="B206" s="279">
        <v>5.12</v>
      </c>
      <c r="C206" s="367" t="str">
        <f ca="1">IF('Reference sheet'!G153="","x",'Reference sheet'!G153)</f>
        <v>n/a</v>
      </c>
      <c r="D206" s="28" t="str">
        <f t="shared" ca="1" si="351"/>
        <v>.</v>
      </c>
      <c r="E206" s="28" t="str">
        <f t="shared" ref="E206" ca="1" si="392">IF(C206="x","",IF(C206="n/a",".",IF(AND(C206&gt;=10%,C206&lt;=59%),"..",IF(AND(C206&gt;=60%,C206&lt;=99%),"…",IF(C206=100%,"….","")))))</f>
        <v>.</v>
      </c>
      <c r="F206" s="28" t="str">
        <f t="shared" ref="F206" ca="1" si="393">IF(C206="x","",IF(C206="n/a",".",IF(AND(C206&gt;=20%,C206&lt;=59%),"..",IF(AND(C206&gt;=60%,C206&lt;=99%),"…",IF(C206=100%,"….","")))))</f>
        <v>.</v>
      </c>
      <c r="G206" s="28" t="str">
        <f t="shared" ref="G206" ca="1" si="394">IF(C206="x","",IF(C206="n/a",".",IF(AND(C206&gt;=30%,C206&lt;=59%),"..",IF(AND(C206&gt;=60%,C206&lt;=99%),"…",IF(C206=100%,"….","")))))</f>
        <v>.</v>
      </c>
      <c r="H206" s="28" t="str">
        <f t="shared" ref="H206" ca="1" si="395">IF(C206="x","",IF(C206="n/a",".",IF(AND(C206&gt;=40%,C206&lt;=59%),"..",IF(AND(C206&gt;=60%,C206&lt;=99%),"…",IF(C206=100%,"….","")))))</f>
        <v>.</v>
      </c>
      <c r="I206" s="28" t="str">
        <f t="shared" ref="I206" ca="1" si="396">IF(C206="x","",IF(C206="n/a",".",IF(AND(C206&gt;=50%,C206&lt;=59%),"..",IF(AND(C206&gt;=60%,C206&lt;=99%),"…",IF(C206=100%,"….","")))))</f>
        <v>.</v>
      </c>
      <c r="J206" s="28" t="str">
        <f t="shared" ref="J206" ca="1" si="397">IF(C206="x","",IF(C206="n/a",".",IF(AND(C206&gt;=60%,C206&lt;=99%),"…",IF(C206=100%,"….",""))))</f>
        <v>.</v>
      </c>
      <c r="K206" s="28" t="str">
        <f t="shared" ref="K206" ca="1" si="398">IF(C206="x","",IF(C206="n/a",".",IF(AND(C206&gt;=70%,C206&lt;=99%),"…",IF(C206=100%,"….",""))))</f>
        <v>.</v>
      </c>
      <c r="L206" s="28" t="str">
        <f t="shared" ref="L206" ca="1" si="399">IF(C206="x","",IF(C206="n/a",".",IF(AND(C206&gt;=80%,C206&lt;=99%),"…",IF(C206=100%,"….",""))))</f>
        <v>.</v>
      </c>
      <c r="M206" s="28" t="str">
        <f t="shared" ref="M206" ca="1" si="400">IF(C206="x","",IF(C206="n/a",".",IF(AND(C206&gt;=90%,C206&lt;=99%),"…",IF(C206=100%,"….",""))))</f>
        <v>.</v>
      </c>
      <c r="N206" s="67" t="str">
        <f t="shared" ref="N206" ca="1" si="401">IF(C206="x","",IF(C206="n/a",".",IF(C206=100%,"….","")))</f>
        <v>.</v>
      </c>
    </row>
    <row r="207" spans="2:14">
      <c r="B207" s="1"/>
      <c r="C207" s="1"/>
      <c r="D207" s="1"/>
      <c r="E207" s="1"/>
      <c r="F207" s="1"/>
      <c r="G207" s="1"/>
      <c r="H207" s="1"/>
      <c r="I207" s="1"/>
      <c r="J207" s="1"/>
      <c r="K207" s="1"/>
      <c r="L207" s="1"/>
      <c r="M207" s="1"/>
      <c r="N207" s="1"/>
    </row>
    <row r="208" spans="2:14">
      <c r="B208" s="61" t="s">
        <v>87</v>
      </c>
      <c r="C208" s="62"/>
      <c r="D208" s="62"/>
      <c r="E208" s="62"/>
      <c r="F208" s="62"/>
      <c r="G208" s="62"/>
      <c r="H208" s="62"/>
      <c r="I208" s="62"/>
      <c r="J208" s="62"/>
      <c r="K208" s="62"/>
      <c r="L208" s="62"/>
      <c r="M208" s="62"/>
      <c r="N208" s="62"/>
    </row>
    <row r="209" spans="2:14">
      <c r="B209" s="62" t="s">
        <v>134</v>
      </c>
      <c r="C209" s="62"/>
      <c r="D209" s="62"/>
      <c r="E209" s="62"/>
      <c r="F209" s="62"/>
      <c r="G209" s="336">
        <f ca="1">COUNTIF(C183:C206,1)</f>
        <v>0</v>
      </c>
      <c r="H209" s="337">
        <f ca="1">IFERROR(G209/G212,"")</f>
        <v>0</v>
      </c>
      <c r="I209" s="62"/>
      <c r="J209" s="62"/>
      <c r="K209" s="62"/>
      <c r="L209" s="62"/>
      <c r="M209" s="62"/>
      <c r="N209" s="62"/>
    </row>
    <row r="210" spans="2:14">
      <c r="B210" s="62" t="s">
        <v>135</v>
      </c>
      <c r="C210" s="62"/>
      <c r="D210" s="62"/>
      <c r="E210" s="62"/>
      <c r="F210" s="62"/>
      <c r="G210" s="336">
        <f ca="1">COUNTIFS(C183:C206,"&lt;&gt;",C183:C206,"&lt;&gt;n/a",C183:C206,"&lt;&gt;x",C183:C206,"&lt;&gt;1")</f>
        <v>0</v>
      </c>
      <c r="H210" s="337">
        <f ca="1">IFERROR(G210/G212,"")</f>
        <v>0</v>
      </c>
      <c r="I210" s="62"/>
      <c r="J210" s="62"/>
      <c r="K210" s="62"/>
      <c r="L210" s="62"/>
      <c r="M210" s="62"/>
      <c r="N210" s="62"/>
    </row>
    <row r="211" spans="2:14">
      <c r="B211" s="62" t="s">
        <v>136</v>
      </c>
      <c r="C211" s="62"/>
      <c r="D211" s="62"/>
      <c r="E211" s="62"/>
      <c r="F211" s="62"/>
      <c r="G211" s="336">
        <f ca="1">COUNTIF(C183:C206,"n/a")</f>
        <v>3</v>
      </c>
      <c r="H211" s="337">
        <f ca="1">IFERROR(G211/G212,"")</f>
        <v>1</v>
      </c>
      <c r="I211" s="62"/>
      <c r="J211" s="62"/>
      <c r="K211" s="62"/>
      <c r="L211" s="62"/>
      <c r="M211" s="62"/>
      <c r="N211" s="62"/>
    </row>
    <row r="212" spans="2:14">
      <c r="B212" s="62" t="s">
        <v>137</v>
      </c>
      <c r="C212" s="62"/>
      <c r="D212" s="62"/>
      <c r="E212" s="62"/>
      <c r="F212" s="62"/>
      <c r="G212" s="336">
        <f ca="1">SUM(G209:G211)</f>
        <v>3</v>
      </c>
      <c r="H212" s="63" t="str">
        <f ca="1">IF(OR(G212=0,G212=12),"","NOTE: Total should be equal to 12, please review actions")</f>
        <v>NOTE: Total should be equal to 12, please review actions</v>
      </c>
      <c r="I212" s="62"/>
      <c r="J212" s="62"/>
      <c r="K212" s="62"/>
      <c r="L212" s="62"/>
      <c r="M212" s="62"/>
      <c r="N212" s="62"/>
    </row>
    <row r="213" spans="2:14">
      <c r="B213" s="1"/>
      <c r="C213" s="1"/>
      <c r="D213" s="1"/>
      <c r="E213" s="1"/>
      <c r="F213" s="1"/>
      <c r="G213" s="1"/>
      <c r="H213" s="1"/>
      <c r="I213" s="1"/>
      <c r="J213" s="1"/>
      <c r="K213" s="1"/>
      <c r="L213" s="1"/>
      <c r="M213" s="1"/>
      <c r="N213" s="1"/>
    </row>
    <row r="214" spans="2:14">
      <c r="B214" s="10" t="s">
        <v>836</v>
      </c>
      <c r="C214" s="1"/>
      <c r="D214" s="1"/>
      <c r="E214" s="1"/>
      <c r="F214" s="1" t="str">
        <f>F1</f>
        <v>Enter the name of your Service here.</v>
      </c>
      <c r="G214" s="1"/>
      <c r="H214" s="1"/>
      <c r="I214" s="1"/>
      <c r="J214" s="1"/>
      <c r="K214" s="1"/>
      <c r="L214" s="1"/>
      <c r="M214" s="1"/>
      <c r="N214" s="1"/>
    </row>
    <row r="215" spans="2:14">
      <c r="B215" s="1" t="s">
        <v>845</v>
      </c>
      <c r="C215" s="1"/>
      <c r="D215" s="1"/>
      <c r="E215" s="1"/>
      <c r="F215" s="1"/>
      <c r="G215" s="1"/>
      <c r="H215" s="1"/>
      <c r="I215" s="1"/>
      <c r="J215" s="1"/>
      <c r="K215" s="1"/>
      <c r="L215" s="1"/>
      <c r="M215" s="1"/>
      <c r="N215" s="1"/>
    </row>
    <row r="216" spans="2:14">
      <c r="B216" s="1"/>
      <c r="C216" s="1"/>
      <c r="D216" s="1"/>
      <c r="E216" s="1"/>
      <c r="F216" s="1"/>
      <c r="G216" s="1"/>
      <c r="H216" s="1"/>
      <c r="I216" s="1"/>
      <c r="J216" s="1"/>
      <c r="K216" s="1"/>
      <c r="L216" s="1"/>
      <c r="M216" s="1"/>
      <c r="N216" s="1"/>
    </row>
    <row r="217" spans="2:14">
      <c r="B217" s="388" t="s">
        <v>120</v>
      </c>
      <c r="C217" s="388" t="s">
        <v>121</v>
      </c>
      <c r="D217" s="413" t="s">
        <v>115</v>
      </c>
      <c r="E217" s="414"/>
      <c r="F217" s="414"/>
      <c r="G217" s="414"/>
      <c r="H217" s="414"/>
      <c r="I217" s="414"/>
      <c r="J217" s="414"/>
      <c r="K217" s="414"/>
      <c r="L217" s="414"/>
      <c r="M217" s="415"/>
      <c r="N217" s="43" t="s">
        <v>114</v>
      </c>
    </row>
    <row r="218" spans="2:14">
      <c r="B218" s="389"/>
      <c r="C218" s="389"/>
      <c r="D218" s="44">
        <v>0</v>
      </c>
      <c r="E218" s="44">
        <v>0.1</v>
      </c>
      <c r="F218" s="44">
        <v>0.2</v>
      </c>
      <c r="G218" s="44">
        <v>0.3</v>
      </c>
      <c r="H218" s="44">
        <v>0.4</v>
      </c>
      <c r="I218" s="44">
        <v>0.5</v>
      </c>
      <c r="J218" s="44">
        <v>0.6</v>
      </c>
      <c r="K218" s="44">
        <v>0.7</v>
      </c>
      <c r="L218" s="44">
        <v>0.8</v>
      </c>
      <c r="M218" s="44">
        <v>0.9</v>
      </c>
      <c r="N218" s="44">
        <v>1</v>
      </c>
    </row>
    <row r="219" spans="2:14">
      <c r="B219" s="24" t="s">
        <v>96</v>
      </c>
      <c r="C219" s="1"/>
      <c r="D219" s="1"/>
      <c r="E219" s="1"/>
      <c r="F219" s="1"/>
      <c r="G219" s="1"/>
      <c r="H219" s="1"/>
      <c r="I219" s="1"/>
      <c r="J219" s="1"/>
      <c r="K219" s="1"/>
      <c r="L219" s="1"/>
      <c r="M219" s="1"/>
      <c r="N219" s="18"/>
    </row>
    <row r="220" spans="2:14">
      <c r="B220" s="180" t="s">
        <v>97</v>
      </c>
      <c r="C220" s="51"/>
      <c r="D220" s="51"/>
      <c r="E220" s="51"/>
      <c r="F220" s="51"/>
      <c r="G220" s="51"/>
      <c r="H220" s="51"/>
      <c r="I220" s="51"/>
      <c r="J220" s="51"/>
      <c r="K220" s="51"/>
      <c r="L220" s="51"/>
      <c r="M220" s="51"/>
      <c r="N220" s="52"/>
    </row>
    <row r="221" spans="2:14">
      <c r="B221" s="17" t="s">
        <v>55</v>
      </c>
      <c r="C221" s="1"/>
      <c r="D221" s="1"/>
      <c r="E221" s="1"/>
      <c r="F221" s="1"/>
      <c r="G221" s="1"/>
      <c r="H221" s="1"/>
      <c r="I221" s="1"/>
      <c r="J221" s="1"/>
      <c r="K221" s="1"/>
      <c r="L221" s="1"/>
      <c r="M221" s="1"/>
      <c r="N221" s="18"/>
    </row>
    <row r="222" spans="2:14">
      <c r="B222" s="277">
        <v>6.01</v>
      </c>
      <c r="C222" s="16" t="str">
        <f ca="1">IF('Reference sheet'!G157="","x",'Reference sheet'!G157)</f>
        <v>x</v>
      </c>
      <c r="D222" s="1" t="str">
        <f ca="1">IF(C222="x","",IF(C222="n/a",".",IF(AND(C222&gt;=0%,C222&lt;=59%),"..",IF(AND(C222&gt;=60%,C222&lt;=99%),"…",IF(C222=100%,"….","")))))</f>
        <v/>
      </c>
      <c r="E222" s="1" t="str">
        <f ca="1">IF(C222="x","",IF(C222="n/a",".",IF(AND(C222&gt;=10%,C222&lt;=59%),"..",IF(AND(C222&gt;=60%,C222&lt;=99%),"…",IF(C222=100%,"….","")))))</f>
        <v/>
      </c>
      <c r="F222" s="1" t="str">
        <f ca="1">IF(C222="x","",IF(C222="n/a",".",IF(AND(C222&gt;=20%,C222&lt;=59%),"..",IF(AND(C222&gt;=60%,C222&lt;=99%),"…",IF(C222=100%,"….","")))))</f>
        <v/>
      </c>
      <c r="G222" s="1" t="str">
        <f ca="1">IF(C222="x","",IF(C222="n/a",".",IF(AND(C222&gt;=30%,C222&lt;=59%),"..",IF(AND(C222&gt;=60%,C222&lt;=99%),"…",IF(C222=100%,"….","")))))</f>
        <v/>
      </c>
      <c r="H222" s="1" t="str">
        <f ca="1">IF(C222="x","",IF(C222="n/a",".",IF(AND(C222&gt;=40%,C222&lt;=59%),"..",IF(AND(C222&gt;=60%,C222&lt;=99%),"…",IF(C222=100%,"….","")))))</f>
        <v/>
      </c>
      <c r="I222" s="1" t="str">
        <f ca="1">IF(C222="x","",IF(C222="n/a",".",IF(AND(C222&gt;=50%,C222&lt;=59%),"..",IF(AND(C222&gt;=60%,C222&lt;=99%),"…",IF(C222=100%,"….","")))))</f>
        <v/>
      </c>
      <c r="J222" s="1" t="str">
        <f ca="1">IF(C222="x","",IF(C222="n/a",".",IF(AND(C222&gt;=60%,C222&lt;=99%),"…",IF(C222=100%,"….",""))))</f>
        <v/>
      </c>
      <c r="K222" s="1" t="str">
        <f ca="1">IF(C222="x","",IF(C222="n/a",".",IF(AND(C222&gt;=70%,C222&lt;=99%),"…",IF(C222=100%,"….",""))))</f>
        <v/>
      </c>
      <c r="L222" s="1" t="str">
        <f ca="1">IF(C222="x","",IF(C222="n/a",".",IF(AND(C222&gt;=80%,C222&lt;=99%),"…",IF(C222=100%,"….",""))))</f>
        <v/>
      </c>
      <c r="M222" s="1" t="str">
        <f ca="1">IF(C222="x","",IF(C222="n/a",".",IF(AND(C222&gt;=90%,C222&lt;=99%),"…",IF(C222=100%,"….",""))))</f>
        <v/>
      </c>
      <c r="N222" s="18" t="str">
        <f ca="1">IF(C222="x","",IF(C222="n/a",".",IF(C222=100%,"….","")))</f>
        <v/>
      </c>
    </row>
    <row r="223" spans="2:14">
      <c r="B223" s="17" t="s">
        <v>46</v>
      </c>
      <c r="C223" s="1"/>
      <c r="D223" s="1"/>
      <c r="E223" s="1"/>
      <c r="F223" s="1"/>
      <c r="G223" s="1"/>
      <c r="H223" s="1"/>
      <c r="I223" s="1"/>
      <c r="J223" s="1"/>
      <c r="K223" s="1"/>
      <c r="L223" s="1"/>
      <c r="M223" s="1"/>
      <c r="N223" s="18"/>
    </row>
    <row r="224" spans="2:14">
      <c r="B224" s="277">
        <v>6.02</v>
      </c>
      <c r="C224" s="16" t="str">
        <f ca="1">IF('Reference sheet'!G159="","x",'Reference sheet'!G159)</f>
        <v>x</v>
      </c>
      <c r="D224" s="1" t="str">
        <f ca="1">IF(C224="x","",IF(C224="n/a",".",IF(AND(C224&gt;=0%,C224&lt;=59%),"..",IF(AND(C224&gt;=60%,C224&lt;=99%),"…",IF(C224=100%,"….","")))))</f>
        <v/>
      </c>
      <c r="E224" s="1" t="str">
        <f ca="1">IF(C224="x","",IF(C224="n/a",".",IF(AND(C224&gt;=10%,C224&lt;=59%),"..",IF(AND(C224&gt;=60%,C224&lt;=99%),"…",IF(C224=100%,"….","")))))</f>
        <v/>
      </c>
      <c r="F224" s="1" t="str">
        <f ca="1">IF(C224="x","",IF(C224="n/a",".",IF(AND(C224&gt;=20%,C224&lt;=59%),"..",IF(AND(C224&gt;=60%,C224&lt;=99%),"…",IF(C224=100%,"….","")))))</f>
        <v/>
      </c>
      <c r="G224" s="1" t="str">
        <f ca="1">IF(C224="x","",IF(C224="n/a",".",IF(AND(C224&gt;=30%,C224&lt;=59%),"..",IF(AND(C224&gt;=60%,C224&lt;=99%),"…",IF(C224=100%,"….","")))))</f>
        <v/>
      </c>
      <c r="H224" s="1" t="str">
        <f ca="1">IF(C224="x","",IF(C224="n/a",".",IF(AND(C224&gt;=40%,C224&lt;=59%),"..",IF(AND(C224&gt;=60%,C224&lt;=99%),"…",IF(C224=100%,"….","")))))</f>
        <v/>
      </c>
      <c r="I224" s="1" t="str">
        <f ca="1">IF(C224="x","",IF(C224="n/a",".",IF(AND(C224&gt;=50%,C224&lt;=59%),"..",IF(AND(C224&gt;=60%,C224&lt;=99%),"…",IF(C224=100%,"….","")))))</f>
        <v/>
      </c>
      <c r="J224" s="1" t="str">
        <f ca="1">IF(C224="x","",IF(C224="n/a",".",IF(AND(C224&gt;=60%,C224&lt;=99%),"…",IF(C224=100%,"….",""))))</f>
        <v/>
      </c>
      <c r="K224" s="1" t="str">
        <f ca="1">IF(C224="x","",IF(C224="n/a",".",IF(AND(C224&gt;=70%,C224&lt;=99%),"…",IF(C224=100%,"….",""))))</f>
        <v/>
      </c>
      <c r="L224" s="1" t="str">
        <f ca="1">IF(C224="x","",IF(C224="n/a",".",IF(AND(C224&gt;=80%,C224&lt;=99%),"…",IF(C224=100%,"….",""))))</f>
        <v/>
      </c>
      <c r="M224" s="1" t="str">
        <f ca="1">IF(C224="x","",IF(C224="n/a",".",IF(AND(C224&gt;=90%,C224&lt;=99%),"…",IF(C224=100%,"….",""))))</f>
        <v/>
      </c>
      <c r="N224" s="18" t="str">
        <f ca="1">IF(C224="x","",IF(C224="n/a",".",IF(C224=100%,"….","")))</f>
        <v/>
      </c>
    </row>
    <row r="225" spans="2:14">
      <c r="B225" s="17" t="s">
        <v>98</v>
      </c>
      <c r="C225" s="1"/>
      <c r="D225" s="1"/>
      <c r="E225" s="1"/>
      <c r="F225" s="1"/>
      <c r="G225" s="1"/>
      <c r="H225" s="1"/>
      <c r="I225" s="1"/>
      <c r="J225" s="1"/>
      <c r="K225" s="1"/>
      <c r="L225" s="1"/>
      <c r="M225" s="1"/>
      <c r="N225" s="18"/>
    </row>
    <row r="226" spans="2:14">
      <c r="B226" s="277">
        <v>6.03</v>
      </c>
      <c r="C226" s="16" t="str">
        <f ca="1">IF('Reference sheet'!G161="","x",'Reference sheet'!G161)</f>
        <v>x</v>
      </c>
      <c r="D226" s="1" t="str">
        <f ca="1">IF(C226="x","",IF(C226="n/a",".",IF(AND(C226&gt;=0%,C226&lt;=59%),"..",IF(AND(C226&gt;=60%,C226&lt;=99%),"…",IF(C226=100%,"….","")))))</f>
        <v/>
      </c>
      <c r="E226" s="1" t="str">
        <f ca="1">IF(C226="x","",IF(C226="n/a",".",IF(AND(C226&gt;=10%,C226&lt;=59%),"..",IF(AND(C226&gt;=60%,C226&lt;=99%),"…",IF(C226=100%,"….","")))))</f>
        <v/>
      </c>
      <c r="F226" s="1" t="str">
        <f ca="1">IF(C226="x","",IF(C226="n/a",".",IF(AND(C226&gt;=20%,C226&lt;=59%),"..",IF(AND(C226&gt;=60%,C226&lt;=99%),"…",IF(C226=100%,"….","")))))</f>
        <v/>
      </c>
      <c r="G226" s="1" t="str">
        <f ca="1">IF(C226="x","",IF(C226="n/a",".",IF(AND(C226&gt;=30%,C226&lt;=59%),"..",IF(AND(C226&gt;=60%,C226&lt;=99%),"…",IF(C226=100%,"….","")))))</f>
        <v/>
      </c>
      <c r="H226" s="1" t="str">
        <f ca="1">IF(C226="x","",IF(C226="n/a",".",IF(AND(C226&gt;=40%,C226&lt;=59%),"..",IF(AND(C226&gt;=60%,C226&lt;=99%),"…",IF(C226=100%,"….","")))))</f>
        <v/>
      </c>
      <c r="I226" s="1" t="str">
        <f ca="1">IF(C226="x","",IF(C226="n/a",".",IF(AND(C226&gt;=50%,C226&lt;=59%),"..",IF(AND(C226&gt;=60%,C226&lt;=99%),"…",IF(C226=100%,"….","")))))</f>
        <v/>
      </c>
      <c r="J226" s="1" t="str">
        <f ca="1">IF(C226="x","",IF(C226="n/a",".",IF(AND(C226&gt;=60%,C226&lt;=99%),"…",IF(C226=100%,"….",""))))</f>
        <v/>
      </c>
      <c r="K226" s="1" t="str">
        <f ca="1">IF(C226="x","",IF(C226="n/a",".",IF(AND(C226&gt;=70%,C226&lt;=99%),"…",IF(C226=100%,"….",""))))</f>
        <v/>
      </c>
      <c r="L226" s="1" t="str">
        <f ca="1">IF(C226="x","",IF(C226="n/a",".",IF(AND(C226&gt;=80%,C226&lt;=99%),"…",IF(C226=100%,"….",""))))</f>
        <v/>
      </c>
      <c r="M226" s="1" t="str">
        <f ca="1">IF(C226="x","",IF(C226="n/a",".",IF(AND(C226&gt;=90%,C226&lt;=99%),"…",IF(C226=100%,"….",""))))</f>
        <v/>
      </c>
      <c r="N226" s="18" t="str">
        <f ca="1">IF(C226="x","",IF(C226="n/a",".",IF(C226=100%,"….","")))</f>
        <v/>
      </c>
    </row>
    <row r="227" spans="2:14">
      <c r="B227" s="180" t="s">
        <v>99</v>
      </c>
      <c r="C227" s="51"/>
      <c r="D227" s="51"/>
      <c r="E227" s="51"/>
      <c r="F227" s="51"/>
      <c r="G227" s="51"/>
      <c r="H227" s="51"/>
      <c r="I227" s="51"/>
      <c r="J227" s="51"/>
      <c r="K227" s="51"/>
      <c r="L227" s="51"/>
      <c r="M227" s="51"/>
      <c r="N227" s="52"/>
    </row>
    <row r="228" spans="2:14">
      <c r="B228" s="17" t="s">
        <v>99</v>
      </c>
      <c r="C228" s="1"/>
      <c r="D228" s="1"/>
      <c r="E228" s="1"/>
      <c r="F228" s="1"/>
      <c r="G228" s="1"/>
      <c r="H228" s="1"/>
      <c r="I228" s="1"/>
      <c r="J228" s="1"/>
      <c r="K228" s="1"/>
      <c r="L228" s="1"/>
      <c r="M228" s="1"/>
      <c r="N228" s="18"/>
    </row>
    <row r="229" spans="2:14">
      <c r="B229" s="277">
        <v>6.04</v>
      </c>
      <c r="C229" s="366" t="str">
        <f ca="1">IF('Reference sheet'!G164="","x",'Reference sheet'!G164)</f>
        <v>x</v>
      </c>
      <c r="D229" s="26" t="str">
        <f ca="1">IF(C229="x","",IF(C229="n/a",".",IF(AND(C229&gt;=0%,C229&lt;=59%),"..",IF(AND(C229&gt;=60%,C229&lt;=99%),"…",IF(C229=100%,"….","")))))</f>
        <v/>
      </c>
      <c r="E229" s="26" t="str">
        <f ca="1">IF(C229="x","",IF(C229="n/a",".",IF(AND(C229&gt;=10%,C229&lt;=59%),"..",IF(AND(C229&gt;=60%,C229&lt;=99%),"…",IF(C229=100%,"….","")))))</f>
        <v/>
      </c>
      <c r="F229" s="26" t="str">
        <f ca="1">IF(C229="x","",IF(C229="n/a",".",IF(AND(C229&gt;=20%,C229&lt;=59%),"..",IF(AND(C229&gt;=60%,C229&lt;=99%),"…",IF(C229=100%,"….","")))))</f>
        <v/>
      </c>
      <c r="G229" s="26" t="str">
        <f ca="1">IF(C229="x","",IF(C229="n/a",".",IF(AND(C229&gt;=30%,C229&lt;=59%),"..",IF(AND(C229&gt;=60%,C229&lt;=99%),"…",IF(C229=100%,"….","")))))</f>
        <v/>
      </c>
      <c r="H229" s="26" t="str">
        <f ca="1">IF(C229="x","",IF(C229="n/a",".",IF(AND(C229&gt;=40%,C229&lt;=59%),"..",IF(AND(C229&gt;=60%,C229&lt;=99%),"…",IF(C229=100%,"….","")))))</f>
        <v/>
      </c>
      <c r="I229" s="26" t="str">
        <f ca="1">IF(C229="x","",IF(C229="n/a",".",IF(AND(C229&gt;=50%,C229&lt;=59%),"..",IF(AND(C229&gt;=60%,C229&lt;=99%),"…",IF(C229=100%,"….","")))))</f>
        <v/>
      </c>
      <c r="J229" s="26" t="str">
        <f ca="1">IF(C229="x","",IF(C229="n/a",".",IF(AND(C229&gt;=60%,C229&lt;=99%),"…",IF(C229=100%,"….",""))))</f>
        <v/>
      </c>
      <c r="K229" s="26" t="str">
        <f ca="1">IF(C229="x","",IF(C229="n/a",".",IF(AND(C229&gt;=70%,C229&lt;=99%),"…",IF(C229=100%,"….",""))))</f>
        <v/>
      </c>
      <c r="L229" s="26" t="str">
        <f ca="1">IF(C229="x","",IF(C229="n/a",".",IF(AND(C229&gt;=80%,C229&lt;=99%),"…",IF(C229=100%,"….",""))))</f>
        <v/>
      </c>
      <c r="M229" s="26" t="str">
        <f ca="1">IF(C229="x","",IF(C229="n/a",".",IF(AND(C229&gt;=90%,C229&lt;=99%),"…",IF(C229=100%,"….",""))))</f>
        <v/>
      </c>
      <c r="N229" s="27" t="str">
        <f ca="1">IF(C229="x","",IF(C229="n/a",".",IF(C229=100%,"….","")))</f>
        <v/>
      </c>
    </row>
    <row r="230" spans="2:14">
      <c r="B230" s="277">
        <v>6.05</v>
      </c>
      <c r="C230" s="367" t="str">
        <f ca="1">IF('Reference sheet'!G165="","x",'Reference sheet'!G165)</f>
        <v>x</v>
      </c>
      <c r="D230" s="28" t="str">
        <f ca="1">IF(C230="x","",IF(C230="n/a",".",IF(AND(C230&gt;=0%,C230&lt;=59%),"..",IF(AND(C230&gt;=60%,C230&lt;=99%),"…",IF(C230=100%,"….","")))))</f>
        <v/>
      </c>
      <c r="E230" s="28" t="str">
        <f ca="1">IF(C230="x","",IF(C230="n/a",".",IF(AND(C230&gt;=10%,C230&lt;=59%),"..",IF(AND(C230&gt;=60%,C230&lt;=99%),"…",IF(C230=100%,"….","")))))</f>
        <v/>
      </c>
      <c r="F230" s="28" t="str">
        <f ca="1">IF(C230="x","",IF(C230="n/a",".",IF(AND(C230&gt;=20%,C230&lt;=59%),"..",IF(AND(C230&gt;=60%,C230&lt;=99%),"…",IF(C230=100%,"….","")))))</f>
        <v/>
      </c>
      <c r="G230" s="28" t="str">
        <f ca="1">IF(C230="x","",IF(C230="n/a",".",IF(AND(C230&gt;=30%,C230&lt;=59%),"..",IF(AND(C230&gt;=60%,C230&lt;=99%),"…",IF(C230=100%,"….","")))))</f>
        <v/>
      </c>
      <c r="H230" s="28" t="str">
        <f ca="1">IF(C230="x","",IF(C230="n/a",".",IF(AND(C230&gt;=40%,C230&lt;=59%),"..",IF(AND(C230&gt;=60%,C230&lt;=99%),"…",IF(C230=100%,"….","")))))</f>
        <v/>
      </c>
      <c r="I230" s="28" t="str">
        <f ca="1">IF(C230="x","",IF(C230="n/a",".",IF(AND(C230&gt;=50%,C230&lt;=59%),"..",IF(AND(C230&gt;=60%,C230&lt;=99%),"…",IF(C230=100%,"….","")))))</f>
        <v/>
      </c>
      <c r="J230" s="28" t="str">
        <f ca="1">IF(C230="x","",IF(C230="n/a",".",IF(AND(C230&gt;=60%,C230&lt;=99%),"…",IF(C230=100%,"….",""))))</f>
        <v/>
      </c>
      <c r="K230" s="28" t="str">
        <f ca="1">IF(C230="x","",IF(C230="n/a",".",IF(AND(C230&gt;=70%,C230&lt;=99%),"…",IF(C230=100%,"….",""))))</f>
        <v/>
      </c>
      <c r="L230" s="28" t="str">
        <f ca="1">IF(C230="x","",IF(C230="n/a",".",IF(AND(C230&gt;=80%,C230&lt;=99%),"…",IF(C230=100%,"….",""))))</f>
        <v/>
      </c>
      <c r="M230" s="28" t="str">
        <f ca="1">IF(C230="x","",IF(C230="n/a",".",IF(AND(C230&gt;=90%,C230&lt;=99%),"…",IF(C230=100%,"….",""))))</f>
        <v/>
      </c>
      <c r="N230" s="29" t="str">
        <f ca="1">IF(C230="x","",IF(C230="n/a",".",IF(C230=100%,"….","")))</f>
        <v/>
      </c>
    </row>
    <row r="231" spans="2:14">
      <c r="B231" s="180" t="s">
        <v>100</v>
      </c>
      <c r="C231" s="51"/>
      <c r="D231" s="51"/>
      <c r="E231" s="51"/>
      <c r="F231" s="51"/>
      <c r="G231" s="51"/>
      <c r="H231" s="51"/>
      <c r="I231" s="51"/>
      <c r="J231" s="51"/>
      <c r="K231" s="51"/>
      <c r="L231" s="51"/>
      <c r="M231" s="51"/>
      <c r="N231" s="52"/>
    </row>
    <row r="232" spans="2:14">
      <c r="B232" s="17" t="s">
        <v>101</v>
      </c>
      <c r="C232" s="1"/>
      <c r="D232" s="1"/>
      <c r="E232" s="1"/>
      <c r="F232" s="1"/>
      <c r="G232" s="1"/>
      <c r="H232" s="1"/>
      <c r="I232" s="1"/>
      <c r="J232" s="1"/>
      <c r="K232" s="1"/>
      <c r="L232" s="1"/>
      <c r="M232" s="1"/>
      <c r="N232" s="18"/>
    </row>
    <row r="233" spans="2:14">
      <c r="B233" s="277">
        <v>6.06</v>
      </c>
      <c r="C233" s="366" t="str">
        <f ca="1">IF('Reference sheet'!G168="","x",'Reference sheet'!G168)</f>
        <v>x</v>
      </c>
      <c r="D233" s="28" t="str">
        <f ca="1">IF(C233="x","",IF(C233="n/a",".",IF(AND(C233&gt;=0%,C233&lt;=59%),"..",IF(AND(C233&gt;=60%,C233&lt;=99%),"…",IF(C233=100%,"….","")))))</f>
        <v/>
      </c>
      <c r="E233" s="28" t="str">
        <f ca="1">IF(C233="x","",IF(C233="n/a",".",IF(AND(C233&gt;=10%,C233&lt;=59%),"..",IF(AND(C233&gt;=60%,C233&lt;=99%),"…",IF(C233=100%,"….","")))))</f>
        <v/>
      </c>
      <c r="F233" s="28" t="str">
        <f ca="1">IF(C233="x","",IF(C233="n/a",".",IF(AND(C233&gt;=20%,C233&lt;=59%),"..",IF(AND(C233&gt;=60%,C233&lt;=99%),"…",IF(C233=100%,"….","")))))</f>
        <v/>
      </c>
      <c r="G233" s="28" t="str">
        <f ca="1">IF(C233="x","",IF(C233="n/a",".",IF(AND(C233&gt;=30%,C233&lt;=59%),"..",IF(AND(C233&gt;=60%,C233&lt;=99%),"…",IF(C233=100%,"….","")))))</f>
        <v/>
      </c>
      <c r="H233" s="28" t="str">
        <f ca="1">IF(C233="x","",IF(C233="n/a",".",IF(AND(C233&gt;=40%,C233&lt;=59%),"..",IF(AND(C233&gt;=60%,C233&lt;=99%),"…",IF(C233=100%,"….","")))))</f>
        <v/>
      </c>
      <c r="I233" s="28" t="str">
        <f ca="1">IF(C233="x","",IF(C233="n/a",".",IF(AND(C233&gt;=50%,C233&lt;=59%),"..",IF(AND(C233&gt;=60%,C233&lt;=99%),"…",IF(C233=100%,"….","")))))</f>
        <v/>
      </c>
      <c r="J233" s="28" t="str">
        <f ca="1">IF(C233="x","",IF(C233="n/a",".",IF(AND(C233&gt;=60%,C233&lt;=99%),"…",IF(C233=100%,"….",""))))</f>
        <v/>
      </c>
      <c r="K233" s="28" t="str">
        <f ca="1">IF(C233="x","",IF(C233="n/a",".",IF(AND(C233&gt;=70%,C233&lt;=99%),"…",IF(C233=100%,"….",""))))</f>
        <v/>
      </c>
      <c r="L233" s="28" t="str">
        <f ca="1">IF(C233="x","",IF(C233="n/a",".",IF(AND(C233&gt;=80%,C233&lt;=99%),"…",IF(C233=100%,"….",""))))</f>
        <v/>
      </c>
      <c r="M233" s="28" t="str">
        <f ca="1">IF(C233="x","",IF(C233="n/a",".",IF(AND(C233&gt;=90%,C233&lt;=99%),"…",IF(C233=100%,"….",""))))</f>
        <v/>
      </c>
      <c r="N233" s="29" t="str">
        <f ca="1">IF(C233="x","",IF(C233="n/a",".",IF(C233=100%,"….","")))</f>
        <v/>
      </c>
    </row>
    <row r="234" spans="2:14">
      <c r="B234" s="277">
        <v>6.07</v>
      </c>
      <c r="C234" s="367" t="str">
        <f ca="1">IF('Reference sheet'!G169="","x",'Reference sheet'!G169)</f>
        <v>x</v>
      </c>
      <c r="D234" s="28" t="str">
        <f ca="1">IF(C234="x","",IF(C234="n/a",".",IF(AND(C234&gt;=0%,C234&lt;=59%),"..",IF(AND(C234&gt;=60%,C234&lt;=99%),"…",IF(C234=100%,"….","")))))</f>
        <v/>
      </c>
      <c r="E234" s="28" t="str">
        <f ca="1">IF(C234="x","",IF(C234="n/a",".",IF(AND(C234&gt;=10%,C234&lt;=59%),"..",IF(AND(C234&gt;=60%,C234&lt;=99%),"…",IF(C234=100%,"….","")))))</f>
        <v/>
      </c>
      <c r="F234" s="28" t="str">
        <f ca="1">IF(C234="x","",IF(C234="n/a",".",IF(AND(C234&gt;=20%,C234&lt;=59%),"..",IF(AND(C234&gt;=60%,C234&lt;=99%),"…",IF(C234=100%,"….","")))))</f>
        <v/>
      </c>
      <c r="G234" s="28" t="str">
        <f ca="1">IF(C234="x","",IF(C234="n/a",".",IF(AND(C234&gt;=30%,C234&lt;=59%),"..",IF(AND(C234&gt;=60%,C234&lt;=99%),"…",IF(C234=100%,"….","")))))</f>
        <v/>
      </c>
      <c r="H234" s="28" t="str">
        <f ca="1">IF(C234="x","",IF(C234="n/a",".",IF(AND(C234&gt;=40%,C234&lt;=59%),"..",IF(AND(C234&gt;=60%,C234&lt;=99%),"…",IF(C234=100%,"….","")))))</f>
        <v/>
      </c>
      <c r="I234" s="28" t="str">
        <f ca="1">IF(C234="x","",IF(C234="n/a",".",IF(AND(C234&gt;=50%,C234&lt;=59%),"..",IF(AND(C234&gt;=60%,C234&lt;=99%),"…",IF(C234=100%,"….","")))))</f>
        <v/>
      </c>
      <c r="J234" s="28" t="str">
        <f ca="1">IF(C234="x","",IF(C234="n/a",".",IF(AND(C234&gt;=60%,C234&lt;=99%),"…",IF(C234=100%,"….",""))))</f>
        <v/>
      </c>
      <c r="K234" s="28" t="str">
        <f ca="1">IF(C234="x","",IF(C234="n/a",".",IF(AND(C234&gt;=70%,C234&lt;=99%),"…",IF(C234=100%,"….",""))))</f>
        <v/>
      </c>
      <c r="L234" s="28" t="str">
        <f ca="1">IF(C234="x","",IF(C234="n/a",".",IF(AND(C234&gt;=80%,C234&lt;=99%),"…",IF(C234=100%,"….",""))))</f>
        <v/>
      </c>
      <c r="M234" s="28" t="str">
        <f ca="1">IF(C234="x","",IF(C234="n/a",".",IF(AND(C234&gt;=90%,C234&lt;=99%),"…",IF(C234=100%,"….",""))))</f>
        <v/>
      </c>
      <c r="N234" s="29" t="str">
        <f ca="1">IF(C234="x","",IF(C234="n/a",".",IF(C234=100%,"….","")))</f>
        <v/>
      </c>
    </row>
    <row r="235" spans="2:14">
      <c r="B235" s="180" t="s">
        <v>102</v>
      </c>
      <c r="C235" s="51"/>
      <c r="D235" s="51"/>
      <c r="E235" s="51"/>
      <c r="F235" s="51"/>
      <c r="G235" s="51"/>
      <c r="H235" s="51"/>
      <c r="I235" s="51"/>
      <c r="J235" s="51"/>
      <c r="K235" s="51"/>
      <c r="L235" s="51"/>
      <c r="M235" s="51"/>
      <c r="N235" s="52"/>
    </row>
    <row r="236" spans="2:14">
      <c r="B236" s="17" t="s">
        <v>835</v>
      </c>
      <c r="C236" s="1"/>
      <c r="D236" s="1"/>
      <c r="E236" s="1"/>
      <c r="F236" s="1"/>
      <c r="G236" s="1"/>
      <c r="H236" s="1"/>
      <c r="I236" s="1"/>
      <c r="J236" s="1"/>
      <c r="K236" s="1"/>
      <c r="L236" s="1"/>
      <c r="M236" s="1"/>
      <c r="N236" s="18"/>
    </row>
    <row r="237" spans="2:14">
      <c r="B237" s="277">
        <v>6.08</v>
      </c>
      <c r="C237" s="366" t="str">
        <f ca="1">IF('Reference sheet'!G172="","x",'Reference sheet'!G172)</f>
        <v>x</v>
      </c>
      <c r="D237" s="28" t="str">
        <f ca="1">IF(C237="x","",IF(C237="n/a",".",IF(AND(C237&gt;=0%,C237&lt;=59%),"..",IF(AND(C237&gt;=60%,C237&lt;=99%),"…",IF(C237=100%,"….","")))))</f>
        <v/>
      </c>
      <c r="E237" s="28" t="str">
        <f ca="1">IF(C237="x","",IF(C237="n/a",".",IF(AND(C237&gt;=10%,C237&lt;=59%),"..",IF(AND(C237&gt;=60%,C237&lt;=99%),"…",IF(C237=100%,"….","")))))</f>
        <v/>
      </c>
      <c r="F237" s="28" t="str">
        <f ca="1">IF(C237="x","",IF(C237="n/a",".",IF(AND(C237&gt;=20%,C237&lt;=59%),"..",IF(AND(C237&gt;=60%,C237&lt;=99%),"…",IF(C237=100%,"….","")))))</f>
        <v/>
      </c>
      <c r="G237" s="28" t="str">
        <f ca="1">IF(C237="x","",IF(C237="n/a",".",IF(AND(C237&gt;=30%,C237&lt;=59%),"..",IF(AND(C237&gt;=60%,C237&lt;=99%),"…",IF(C237=100%,"….","")))))</f>
        <v/>
      </c>
      <c r="H237" s="28" t="str">
        <f ca="1">IF(C237="x","",IF(C237="n/a",".",IF(AND(C237&gt;=40%,C237&lt;=59%),"..",IF(AND(C237&gt;=60%,C237&lt;=99%),"…",IF(C237=100%,"….","")))))</f>
        <v/>
      </c>
      <c r="I237" s="28" t="str">
        <f ca="1">IF(C237="x","",IF(C237="n/a",".",IF(AND(C237&gt;=50%,C237&lt;=59%),"..",IF(AND(C237&gt;=60%,C237&lt;=99%),"…",IF(C237=100%,"….","")))))</f>
        <v/>
      </c>
      <c r="J237" s="28" t="str">
        <f ca="1">IF(C237="x","",IF(C237="n/a",".",IF(AND(C237&gt;=60%,C237&lt;=99%),"…",IF(C237=100%,"….",""))))</f>
        <v/>
      </c>
      <c r="K237" s="28" t="str">
        <f ca="1">IF(C237="x","",IF(C237="n/a",".",IF(AND(C237&gt;=70%,C237&lt;=99%),"…",IF(C237=100%,"….",""))))</f>
        <v/>
      </c>
      <c r="L237" s="28" t="str">
        <f ca="1">IF(C237="x","",IF(C237="n/a",".",IF(AND(C237&gt;=80%,C237&lt;=99%),"…",IF(C237=100%,"….",""))))</f>
        <v/>
      </c>
      <c r="M237" s="28" t="str">
        <f ca="1">IF(C237="x","",IF(C237="n/a",".",IF(AND(C237&gt;=90%,C237&lt;=99%),"…",IF(C237=100%,"….",""))))</f>
        <v/>
      </c>
      <c r="N237" s="29" t="str">
        <f ca="1">IF(C237="x","",IF(C237="n/a",".",IF(C237=100%,"….","")))</f>
        <v/>
      </c>
    </row>
    <row r="238" spans="2:14">
      <c r="B238" s="277">
        <v>6.09</v>
      </c>
      <c r="C238" s="367" t="str">
        <f ca="1">IF('Reference sheet'!G173="","x",'Reference sheet'!G173)</f>
        <v>x</v>
      </c>
      <c r="D238" s="28" t="str">
        <f ca="1">IF(C238="x","",IF(C238="n/a",".",IF(AND(C238&gt;=0%,C238&lt;=59%),"..",IF(AND(C238&gt;=60%,C238&lt;=99%),"…",IF(C238=100%,"….","")))))</f>
        <v/>
      </c>
      <c r="E238" s="28" t="str">
        <f ca="1">IF(C238="x","",IF(C238="n/a",".",IF(AND(C238&gt;=10%,C238&lt;=59%),"..",IF(AND(C238&gt;=60%,C238&lt;=99%),"…",IF(C238=100%,"….","")))))</f>
        <v/>
      </c>
      <c r="F238" s="28" t="str">
        <f ca="1">IF(C238="x","",IF(C238="n/a",".",IF(AND(C238&gt;=20%,C238&lt;=59%),"..",IF(AND(C238&gt;=60%,C238&lt;=99%),"…",IF(C238=100%,"….","")))))</f>
        <v/>
      </c>
      <c r="G238" s="28" t="str">
        <f ca="1">IF(C238="x","",IF(C238="n/a",".",IF(AND(C238&gt;=30%,C238&lt;=59%),"..",IF(AND(C238&gt;=60%,C238&lt;=99%),"…",IF(C238=100%,"….","")))))</f>
        <v/>
      </c>
      <c r="H238" s="28" t="str">
        <f ca="1">IF(C238="x","",IF(C238="n/a",".",IF(AND(C238&gt;=40%,C238&lt;=59%),"..",IF(AND(C238&gt;=60%,C238&lt;=99%),"…",IF(C238=100%,"….","")))))</f>
        <v/>
      </c>
      <c r="I238" s="28" t="str">
        <f ca="1">IF(C238="x","",IF(C238="n/a",".",IF(AND(C238&gt;=50%,C238&lt;=59%),"..",IF(AND(C238&gt;=60%,C238&lt;=99%),"…",IF(C238=100%,"….","")))))</f>
        <v/>
      </c>
      <c r="J238" s="28" t="str">
        <f ca="1">IF(C238="x","",IF(C238="n/a",".",IF(AND(C238&gt;=60%,C238&lt;=99%),"…",IF(C238=100%,"….",""))))</f>
        <v/>
      </c>
      <c r="K238" s="28" t="str">
        <f ca="1">IF(C238="x","",IF(C238="n/a",".",IF(AND(C238&gt;=70%,C238&lt;=99%),"…",IF(C238=100%,"….",""))))</f>
        <v/>
      </c>
      <c r="L238" s="28" t="str">
        <f ca="1">IF(C238="x","",IF(C238="n/a",".",IF(AND(C238&gt;=80%,C238&lt;=99%),"…",IF(C238=100%,"….",""))))</f>
        <v/>
      </c>
      <c r="M238" s="28" t="str">
        <f ca="1">IF(C238="x","",IF(C238="n/a",".",IF(AND(C238&gt;=90%,C238&lt;=99%),"…",IF(C238=100%,"….",""))))</f>
        <v/>
      </c>
      <c r="N238" s="29" t="str">
        <f ca="1">IF(C238="x","",IF(C238="n/a",".",IF(C238=100%,"….","")))</f>
        <v/>
      </c>
    </row>
    <row r="239" spans="2:14">
      <c r="B239" s="17" t="s">
        <v>105</v>
      </c>
      <c r="C239" s="1"/>
      <c r="D239" s="1"/>
      <c r="E239" s="1"/>
      <c r="F239" s="1"/>
      <c r="G239" s="1"/>
      <c r="H239" s="1"/>
      <c r="I239" s="1"/>
      <c r="J239" s="1"/>
      <c r="K239" s="1"/>
      <c r="L239" s="1"/>
      <c r="M239" s="1"/>
      <c r="N239" s="18"/>
    </row>
    <row r="240" spans="2:14">
      <c r="B240" s="278">
        <v>6.1</v>
      </c>
      <c r="C240" s="16" t="str">
        <f ca="1">IF('Reference sheet'!G175="","x",'Reference sheet'!G175)</f>
        <v>x</v>
      </c>
      <c r="D240" s="32" t="str">
        <f ca="1">IF(C240="x","",IF(C240="n/a",".",IF(AND(C240&gt;=0%,C240&lt;=59%),"..",IF(AND(C240&gt;=60%,C240&lt;=99%),"…",IF(C240=100%,"….","")))))</f>
        <v/>
      </c>
      <c r="E240" s="32" t="str">
        <f ca="1">IF(C240="x","",IF(C240="n/a",".",IF(AND(C240&gt;=10%,C240&lt;=59%),"..",IF(AND(C240&gt;=60%,C240&lt;=99%),"…",IF(C240=100%,"….","")))))</f>
        <v/>
      </c>
      <c r="F240" s="32" t="str">
        <f ca="1">IF(C240="x","",IF(C240="n/a",".",IF(AND(C240&gt;=20%,C240&lt;=59%),"..",IF(AND(C240&gt;=60%,C240&lt;=99%),"…",IF(C240=100%,"….","")))))</f>
        <v/>
      </c>
      <c r="G240" s="32" t="str">
        <f ca="1">IF(C240="x","",IF(C240="n/a",".",IF(AND(C240&gt;=30%,C240&lt;=59%),"..",IF(AND(C240&gt;=60%,C240&lt;=99%),"…",IF(C240=100%,"….","")))))</f>
        <v/>
      </c>
      <c r="H240" s="32" t="str">
        <f ca="1">IF(C240="x","",IF(C240="n/a",".",IF(AND(C240&gt;=40%,C240&lt;=59%),"..",IF(AND(C240&gt;=60%,C240&lt;=99%),"…",IF(C240=100%,"….","")))))</f>
        <v/>
      </c>
      <c r="I240" s="32" t="str">
        <f ca="1">IF(C240="x","",IF(C240="n/a",".",IF(AND(C240&gt;=50%,C240&lt;=59%),"..",IF(AND(C240&gt;=60%,C240&lt;=99%),"…",IF(C240=100%,"….","")))))</f>
        <v/>
      </c>
      <c r="J240" s="32" t="str">
        <f ca="1">IF(C240="x","",IF(C240="n/a",".",IF(AND(C240&gt;=60%,C240&lt;=99%),"…",IF(C240=100%,"….",""))))</f>
        <v/>
      </c>
      <c r="K240" s="32" t="str">
        <f ca="1">IF(C240="x","",IF(C240="n/a",".",IF(AND(C240&gt;=70%,C240&lt;=99%),"…",IF(C240=100%,"….",""))))</f>
        <v/>
      </c>
      <c r="L240" s="32" t="str">
        <f ca="1">IF(C240="x","",IF(C240="n/a",".",IF(AND(C240&gt;=80%,C240&lt;=99%),"…",IF(C240=100%,"….",""))))</f>
        <v/>
      </c>
      <c r="M240" s="32" t="str">
        <f ca="1">IF(C240="x","",IF(C240="n/a",".",IF(AND(C240&gt;=90%,C240&lt;=99%),"…",IF(C240=100%,"….",""))))</f>
        <v/>
      </c>
      <c r="N240" s="33" t="str">
        <f ca="1">IF(C240="x","",IF(C240="n/a",".",IF(C240=100%,"….","")))</f>
        <v/>
      </c>
    </row>
    <row r="241" spans="2:14">
      <c r="B241" s="1"/>
      <c r="C241" s="1"/>
      <c r="D241" s="1"/>
      <c r="E241" s="1"/>
      <c r="F241" s="1"/>
      <c r="G241" s="1"/>
      <c r="H241" s="1"/>
      <c r="I241" s="1"/>
      <c r="J241" s="1"/>
      <c r="K241" s="1"/>
      <c r="L241" s="1"/>
      <c r="M241" s="1"/>
      <c r="N241" s="1"/>
    </row>
    <row r="242" spans="2:14">
      <c r="B242" s="53" t="s">
        <v>96</v>
      </c>
      <c r="C242" s="51"/>
      <c r="D242" s="51"/>
      <c r="E242" s="51"/>
      <c r="F242" s="51"/>
      <c r="G242" s="51"/>
      <c r="H242" s="51"/>
      <c r="I242" s="51"/>
      <c r="J242" s="51"/>
      <c r="K242" s="51"/>
      <c r="L242" s="51"/>
      <c r="M242" s="51"/>
      <c r="N242" s="51"/>
    </row>
    <row r="243" spans="2:14">
      <c r="B243" s="51" t="s">
        <v>134</v>
      </c>
      <c r="C243" s="51"/>
      <c r="D243" s="51"/>
      <c r="E243" s="51"/>
      <c r="F243" s="51"/>
      <c r="G243" s="338">
        <f ca="1">COUNTIF(C219:C240,1)</f>
        <v>0</v>
      </c>
      <c r="H243" s="339" t="str">
        <f ca="1">IFERROR(G243/G246,"")</f>
        <v/>
      </c>
      <c r="I243" s="51"/>
      <c r="J243" s="51"/>
      <c r="K243" s="51"/>
      <c r="L243" s="51"/>
      <c r="M243" s="51"/>
      <c r="N243" s="51"/>
    </row>
    <row r="244" spans="2:14">
      <c r="B244" s="51" t="s">
        <v>135</v>
      </c>
      <c r="C244" s="51"/>
      <c r="D244" s="51"/>
      <c r="E244" s="51"/>
      <c r="F244" s="51"/>
      <c r="G244" s="338">
        <f ca="1">COUNTIFS(C219:C240,"&lt;&gt;",C219:C240,"&lt;&gt;n/a",C219:C240,"&lt;&gt;x",C219:C240,"&lt;&gt;1")</f>
        <v>0</v>
      </c>
      <c r="H244" s="339" t="str">
        <f ca="1">IFERROR(G244/G246,"")</f>
        <v/>
      </c>
      <c r="I244" s="51"/>
      <c r="J244" s="51"/>
      <c r="K244" s="51"/>
      <c r="L244" s="51"/>
      <c r="M244" s="51"/>
      <c r="N244" s="51"/>
    </row>
    <row r="245" spans="2:14">
      <c r="B245" s="51" t="s">
        <v>136</v>
      </c>
      <c r="C245" s="51"/>
      <c r="D245" s="51"/>
      <c r="E245" s="51"/>
      <c r="F245" s="51"/>
      <c r="G245" s="338">
        <f ca="1">COUNTIF(C219:C240,"n/a")</f>
        <v>0</v>
      </c>
      <c r="H245" s="183" t="str">
        <f ca="1">IFERROR(G245/G246,"")</f>
        <v/>
      </c>
      <c r="I245" s="51"/>
      <c r="J245" s="51"/>
      <c r="K245" s="51"/>
      <c r="L245" s="51"/>
      <c r="M245" s="51"/>
      <c r="N245" s="51"/>
    </row>
    <row r="246" spans="2:14">
      <c r="B246" s="51" t="s">
        <v>137</v>
      </c>
      <c r="C246" s="51"/>
      <c r="D246" s="51"/>
      <c r="E246" s="51"/>
      <c r="F246" s="51"/>
      <c r="G246" s="338">
        <f ca="1">SUM(G243:G245)</f>
        <v>0</v>
      </c>
      <c r="H246" s="54" t="str">
        <f ca="1">IF(OR(G246=0,G246=10),"","NOTE: Total should be equal to 10, please review actions")</f>
        <v/>
      </c>
      <c r="I246" s="51"/>
      <c r="J246" s="51"/>
      <c r="K246" s="51"/>
      <c r="L246" s="51"/>
      <c r="M246" s="51"/>
      <c r="N246" s="51"/>
    </row>
    <row r="247" spans="2:14">
      <c r="B247" s="1"/>
      <c r="C247" s="1"/>
      <c r="D247" s="1"/>
      <c r="E247" s="1"/>
      <c r="F247" s="1"/>
      <c r="G247" s="1"/>
      <c r="H247" s="1"/>
      <c r="I247" s="1"/>
      <c r="J247" s="1"/>
      <c r="K247" s="1"/>
      <c r="L247" s="1"/>
      <c r="M247" s="1"/>
      <c r="N247" s="1"/>
    </row>
    <row r="248" spans="2:14">
      <c r="B248" s="1"/>
      <c r="C248" s="1"/>
      <c r="D248" s="1"/>
      <c r="E248" s="1"/>
      <c r="F248" s="1"/>
      <c r="G248" s="1"/>
      <c r="H248" s="1"/>
      <c r="I248" s="1"/>
      <c r="J248" s="1"/>
      <c r="K248" s="1"/>
      <c r="L248" s="1"/>
      <c r="M248" s="1"/>
      <c r="N248" s="1"/>
    </row>
    <row r="249" spans="2:14">
      <c r="B249" s="10" t="s">
        <v>836</v>
      </c>
      <c r="C249" s="1"/>
      <c r="D249" s="1"/>
      <c r="E249" s="1"/>
      <c r="F249" s="1" t="str">
        <f>F1</f>
        <v>Enter the name of your Service here.</v>
      </c>
      <c r="G249" s="1"/>
      <c r="H249" s="1"/>
      <c r="I249" s="1"/>
      <c r="J249" s="1"/>
      <c r="K249" s="1"/>
      <c r="L249" s="1"/>
      <c r="M249" s="1"/>
      <c r="N249" s="1"/>
    </row>
    <row r="250" spans="2:14">
      <c r="B250" s="1" t="s">
        <v>845</v>
      </c>
      <c r="C250" s="1"/>
      <c r="D250" s="1"/>
      <c r="E250" s="1"/>
      <c r="F250" s="1"/>
      <c r="G250" s="1"/>
      <c r="H250" s="1"/>
      <c r="I250" s="1"/>
      <c r="J250" s="1"/>
      <c r="K250" s="1"/>
      <c r="L250" s="1"/>
      <c r="M250" s="1"/>
      <c r="N250" s="1"/>
    </row>
    <row r="251" spans="2:14">
      <c r="B251" s="1"/>
      <c r="C251" s="1"/>
      <c r="D251" s="1"/>
      <c r="E251" s="1"/>
      <c r="F251" s="1"/>
      <c r="G251" s="1"/>
      <c r="H251" s="1"/>
      <c r="I251" s="1"/>
      <c r="J251" s="1"/>
      <c r="K251" s="1"/>
      <c r="L251" s="1"/>
      <c r="M251" s="1"/>
      <c r="N251" s="1"/>
    </row>
    <row r="252" spans="2:14">
      <c r="B252" s="407" t="s">
        <v>120</v>
      </c>
      <c r="C252" s="406" t="s">
        <v>121</v>
      </c>
      <c r="D252" s="405" t="s">
        <v>115</v>
      </c>
      <c r="E252" s="405"/>
      <c r="F252" s="405"/>
      <c r="G252" s="405"/>
      <c r="H252" s="405"/>
      <c r="I252" s="405"/>
      <c r="J252" s="405"/>
      <c r="K252" s="405"/>
      <c r="L252" s="405"/>
      <c r="M252" s="405"/>
      <c r="N252" s="20" t="s">
        <v>114</v>
      </c>
    </row>
    <row r="253" spans="2:14">
      <c r="B253" s="407"/>
      <c r="C253" s="406"/>
      <c r="D253" s="21">
        <v>0</v>
      </c>
      <c r="E253" s="21">
        <v>0.1</v>
      </c>
      <c r="F253" s="21">
        <v>0.2</v>
      </c>
      <c r="G253" s="21">
        <v>0.3</v>
      </c>
      <c r="H253" s="21">
        <v>0.4</v>
      </c>
      <c r="I253" s="21">
        <v>0.5</v>
      </c>
      <c r="J253" s="21">
        <v>0.6</v>
      </c>
      <c r="K253" s="21">
        <v>0.7</v>
      </c>
      <c r="L253" s="21">
        <v>0.8</v>
      </c>
      <c r="M253" s="21">
        <v>0.9</v>
      </c>
      <c r="N253" s="21">
        <v>1</v>
      </c>
    </row>
    <row r="254" spans="2:14">
      <c r="B254" s="24" t="s">
        <v>107</v>
      </c>
      <c r="C254" s="1"/>
      <c r="D254" s="1"/>
      <c r="E254" s="1"/>
      <c r="F254" s="1"/>
      <c r="G254" s="1"/>
      <c r="H254" s="1"/>
      <c r="I254" s="1"/>
      <c r="J254" s="1"/>
      <c r="K254" s="1"/>
      <c r="L254" s="1"/>
      <c r="M254" s="1"/>
      <c r="N254" s="18"/>
    </row>
    <row r="255" spans="2:14">
      <c r="B255" s="181" t="s">
        <v>108</v>
      </c>
      <c r="C255" s="22"/>
      <c r="D255" s="22"/>
      <c r="E255" s="22"/>
      <c r="F255" s="22"/>
      <c r="G255" s="22"/>
      <c r="H255" s="22"/>
      <c r="I255" s="22"/>
      <c r="J255" s="22"/>
      <c r="K255" s="22"/>
      <c r="L255" s="22"/>
      <c r="M255" s="22"/>
      <c r="N255" s="23"/>
    </row>
    <row r="256" spans="2:14">
      <c r="B256" s="17" t="s">
        <v>45</v>
      </c>
      <c r="C256" s="1"/>
      <c r="D256" s="1"/>
      <c r="E256" s="1"/>
      <c r="F256" s="1"/>
      <c r="G256" s="1"/>
      <c r="H256" s="1"/>
      <c r="I256" s="1"/>
      <c r="J256" s="1"/>
      <c r="K256" s="1"/>
      <c r="L256" s="1"/>
      <c r="M256" s="1"/>
      <c r="N256" s="18"/>
    </row>
    <row r="257" spans="2:14">
      <c r="B257" s="277">
        <v>7.01</v>
      </c>
      <c r="C257" s="16" t="str">
        <f ca="1">IF('Reference sheet'!G179="","x",'Reference sheet'!G179)</f>
        <v>x</v>
      </c>
      <c r="D257" s="1" t="str">
        <f ca="1">IF(C257="x","",IF(C257="n/a",".",IF(AND(C257&gt;=0%,C257&lt;=59%),"..",IF(AND(C257&gt;=60%,C257&lt;=99%),"…",IF(C257=100%,"….","")))))</f>
        <v/>
      </c>
      <c r="E257" s="1" t="str">
        <f ca="1">IF(C257="x","",IF(C257="n/a",".",IF(AND(C257&gt;=10%,C257&lt;=59%),"..",IF(AND(C257&gt;=60%,C257&lt;=99%),"…",IF(C257=100%,"….","")))))</f>
        <v/>
      </c>
      <c r="F257" s="1" t="str">
        <f ca="1">IF(C257="x","",IF(C257="n/a",".",IF(AND(C257&gt;=20%,C257&lt;=59%),"..",IF(AND(C257&gt;=60%,C257&lt;=99%),"…",IF(C257=100%,"….","")))))</f>
        <v/>
      </c>
      <c r="G257" s="1" t="str">
        <f ca="1">IF(C257="x","",IF(C257="n/a",".",IF(AND(C257&gt;=30%,C257&lt;=59%),"..",IF(AND(C257&gt;=60%,C257&lt;=99%),"…",IF(C257=100%,"….","")))))</f>
        <v/>
      </c>
      <c r="H257" s="1" t="str">
        <f ca="1">IF(C257="x","",IF(C257="n/a",".",IF(AND(C257&gt;=40%,C257&lt;=59%),"..",IF(AND(C257&gt;=60%,C257&lt;=99%),"…",IF(C257=100%,"….","")))))</f>
        <v/>
      </c>
      <c r="I257" s="1" t="str">
        <f ca="1">IF(C257="x","",IF(C257="n/a",".",IF(AND(C257&gt;=50%,C257&lt;=59%),"..",IF(AND(C257&gt;=60%,C257&lt;=99%),"…",IF(C257=100%,"….","")))))</f>
        <v/>
      </c>
      <c r="J257" s="1" t="str">
        <f ca="1">IF(C257="x","",IF(C257="n/a",".",IF(AND(C257&gt;=60%,C257&lt;=99%),"…",IF(C257=100%,"….",""))))</f>
        <v/>
      </c>
      <c r="K257" s="1" t="str">
        <f ca="1">IF(C257="x","",IF(C257="n/a",".",IF(AND(C257&gt;=70%,C257&lt;=99%),"…",IF(C257=100%,"….",""))))</f>
        <v/>
      </c>
      <c r="L257" s="1" t="str">
        <f ca="1">IF(C257="x","",IF(C257="n/a",".",IF(AND(C257&gt;=80%,C257&lt;=99%),"…",IF(C257=100%,"….",""))))</f>
        <v/>
      </c>
      <c r="M257" s="1" t="str">
        <f ca="1">IF(C257="x","",IF(C257="n/a",".",IF(AND(C257&gt;=90%,C257&lt;=99%),"…",IF(C257=100%,"….",""))))</f>
        <v/>
      </c>
      <c r="N257" s="18" t="str">
        <f ca="1">IF(C257="x","",IF(C257="n/a",".",IF(C257=100%,"….","")))</f>
        <v/>
      </c>
    </row>
    <row r="258" spans="2:14">
      <c r="B258" s="17" t="s">
        <v>46</v>
      </c>
      <c r="C258" s="16"/>
      <c r="D258" s="1"/>
      <c r="E258" s="1"/>
      <c r="F258" s="1"/>
      <c r="G258" s="1"/>
      <c r="H258" s="1"/>
      <c r="I258" s="1"/>
      <c r="J258" s="1"/>
      <c r="K258" s="1"/>
      <c r="L258" s="1"/>
      <c r="M258" s="1"/>
      <c r="N258" s="18"/>
    </row>
    <row r="259" spans="2:14">
      <c r="B259" s="277">
        <v>7.02</v>
      </c>
      <c r="C259" s="16" t="str">
        <f ca="1">IF('Reference sheet'!G181="","x",'Reference sheet'!G181)</f>
        <v>x</v>
      </c>
      <c r="D259" s="1" t="str">
        <f ca="1">IF(C259="x","",IF(C259="n/a",".",IF(AND(C259&gt;=0%,C259&lt;=59%),"..",IF(AND(C259&gt;=60%,C259&lt;=99%),"…",IF(C259=100%,"….","")))))</f>
        <v/>
      </c>
      <c r="E259" s="1" t="str">
        <f ca="1">IF(C259="x","",IF(C259="n/a",".",IF(AND(C259&gt;=10%,C259&lt;=59%),"..",IF(AND(C259&gt;=60%,C259&lt;=99%),"…",IF(C259=100%,"….","")))))</f>
        <v/>
      </c>
      <c r="F259" s="1" t="str">
        <f ca="1">IF(C259="x","",IF(C259="n/a",".",IF(AND(C259&gt;=20%,C259&lt;=59%),"..",IF(AND(C259&gt;=60%,C259&lt;=99%),"…",IF(C259=100%,"….","")))))</f>
        <v/>
      </c>
      <c r="G259" s="1" t="str">
        <f ca="1">IF(C259="x","",IF(C259="n/a",".",IF(AND(C259&gt;=30%,C259&lt;=59%),"..",IF(AND(C259&gt;=60%,C259&lt;=99%),"…",IF(C259=100%,"….","")))))</f>
        <v/>
      </c>
      <c r="H259" s="1" t="str">
        <f ca="1">IF(C259="x","",IF(C259="n/a",".",IF(AND(C259&gt;=40%,C259&lt;=59%),"..",IF(AND(C259&gt;=60%,C259&lt;=99%),"…",IF(C259=100%,"….","")))))</f>
        <v/>
      </c>
      <c r="I259" s="1" t="str">
        <f ca="1">IF(C259="x","",IF(C259="n/a",".",IF(AND(C259&gt;=50%,C259&lt;=59%),"..",IF(AND(C259&gt;=60%,C259&lt;=99%),"…",IF(C259=100%,"….","")))))</f>
        <v/>
      </c>
      <c r="J259" s="1" t="str">
        <f ca="1">IF(C259="x","",IF(C259="n/a",".",IF(AND(C259&gt;=60%,C259&lt;=99%),"…",IF(C259=100%,"….",""))))</f>
        <v/>
      </c>
      <c r="K259" s="1" t="str">
        <f ca="1">IF(C259="x","",IF(C259="n/a",".",IF(AND(C259&gt;=70%,C259&lt;=99%),"…",IF(C259=100%,"….",""))))</f>
        <v/>
      </c>
      <c r="L259" s="1" t="str">
        <f ca="1">IF(C259="x","",IF(C259="n/a",".",IF(AND(C259&gt;=80%,C259&lt;=99%),"…",IF(C259=100%,"….",""))))</f>
        <v/>
      </c>
      <c r="M259" s="1" t="str">
        <f ca="1">IF(C259="x","",IF(C259="n/a",".",IF(AND(C259&gt;=90%,C259&lt;=99%),"…",IF(C259=100%,"….",""))))</f>
        <v/>
      </c>
      <c r="N259" s="18" t="str">
        <f ca="1">IF(C259="x","",IF(C259="n/a",".",IF(C259=100%,"….","")))</f>
        <v/>
      </c>
    </row>
    <row r="260" spans="2:14">
      <c r="B260" s="181" t="s">
        <v>110</v>
      </c>
      <c r="C260" s="22"/>
      <c r="D260" s="22"/>
      <c r="E260" s="22"/>
      <c r="F260" s="22"/>
      <c r="G260" s="22"/>
      <c r="H260" s="22"/>
      <c r="I260" s="22"/>
      <c r="J260" s="22"/>
      <c r="K260" s="22"/>
      <c r="L260" s="22"/>
      <c r="M260" s="22"/>
      <c r="N260" s="23"/>
    </row>
    <row r="261" spans="2:14">
      <c r="B261" s="17" t="s">
        <v>111</v>
      </c>
      <c r="C261" s="16"/>
      <c r="D261" s="1"/>
      <c r="E261" s="1"/>
      <c r="F261" s="1"/>
      <c r="G261" s="1"/>
      <c r="H261" s="1"/>
      <c r="I261" s="1"/>
      <c r="J261" s="1"/>
      <c r="K261" s="1"/>
      <c r="L261" s="1"/>
      <c r="M261" s="1"/>
      <c r="N261" s="18"/>
    </row>
    <row r="262" spans="2:14">
      <c r="B262" s="277">
        <v>7.03</v>
      </c>
      <c r="C262" s="366" t="str">
        <f ca="1">IF('Reference sheet'!G184="","x",'Reference sheet'!G184)</f>
        <v>x</v>
      </c>
      <c r="D262" s="26" t="str">
        <f ca="1">IF(C262="x","",IF(C262="n/a",".",IF(AND(C262&gt;=0%,C262&lt;=59%),"..",IF(AND(C262&gt;=60%,C262&lt;=99%),"…",IF(C262=100%,"….","")))))</f>
        <v/>
      </c>
      <c r="E262" s="26" t="str">
        <f ca="1">IF(C262="x","",IF(C262="n/a",".",IF(AND(C262&gt;=10%,C262&lt;=59%),"..",IF(AND(C262&gt;=60%,C262&lt;=99%),"…",IF(C262=100%,"….","")))))</f>
        <v/>
      </c>
      <c r="F262" s="26" t="str">
        <f ca="1">IF(C262="x","",IF(C262="n/a",".",IF(AND(C262&gt;=20%,C262&lt;=59%),"..",IF(AND(C262&gt;=60%,C262&lt;=99%),"…",IF(C262=100%,"….","")))))</f>
        <v/>
      </c>
      <c r="G262" s="26" t="str">
        <f ca="1">IF(C262="x","",IF(C262="n/a",".",IF(AND(C262&gt;=30%,C262&lt;=59%),"..",IF(AND(C262&gt;=60%,C262&lt;=99%),"…",IF(C262=100%,"….","")))))</f>
        <v/>
      </c>
      <c r="H262" s="26" t="str">
        <f ca="1">IF(C262="x","",IF(C262="n/a",".",IF(AND(C262&gt;=40%,C262&lt;=59%),"..",IF(AND(C262&gt;=60%,C262&lt;=99%),"…",IF(C262=100%,"….","")))))</f>
        <v/>
      </c>
      <c r="I262" s="26" t="str">
        <f ca="1">IF(C262="x","",IF(C262="n/a",".",IF(AND(C262&gt;=50%,C262&lt;=59%),"..",IF(AND(C262&gt;=60%,C262&lt;=99%),"…",IF(C262=100%,"….","")))))</f>
        <v/>
      </c>
      <c r="J262" s="26" t="str">
        <f ca="1">IF(C262="x","",IF(C262="n/a",".",IF(AND(C262&gt;=60%,C262&lt;=99%),"…",IF(C262=100%,"….",""))))</f>
        <v/>
      </c>
      <c r="K262" s="26" t="str">
        <f ca="1">IF(C262="x","",IF(C262="n/a",".",IF(AND(C262&gt;=70%,C262&lt;=99%),"…",IF(C262=100%,"….",""))))</f>
        <v/>
      </c>
      <c r="L262" s="26" t="str">
        <f ca="1">IF(C262="x","",IF(C262="n/a",".",IF(AND(C262&gt;=80%,C262&lt;=99%),"…",IF(C262=100%,"….",""))))</f>
        <v/>
      </c>
      <c r="M262" s="26" t="str">
        <f ca="1">IF(C262="x","",IF(C262="n/a",".",IF(AND(C262&gt;=90%,C262&lt;=99%),"…",IF(C262=100%,"….",""))))</f>
        <v/>
      </c>
      <c r="N262" s="27" t="str">
        <f ca="1">IF(C262="x","",IF(C262="n/a",".",IF(C262=100%,"….","")))</f>
        <v/>
      </c>
    </row>
    <row r="263" spans="2:14">
      <c r="B263" s="277">
        <v>7.04</v>
      </c>
      <c r="C263" s="367" t="str">
        <f ca="1">IF('Reference sheet'!G185="","x",'Reference sheet'!G185)</f>
        <v>x</v>
      </c>
      <c r="D263" s="28" t="str">
        <f t="shared" ref="D263:D271" ca="1" si="402">IF(C263="x","",IF(C263="n/a",".",IF(AND(C263&gt;=0%,C263&lt;=59%),"..",IF(AND(C263&gt;=60%,C263&lt;=99%),"…",IF(C263=100%,"….","")))))</f>
        <v/>
      </c>
      <c r="E263" s="28" t="str">
        <f t="shared" ref="E263:E265" ca="1" si="403">IF(C263="x","",IF(C263="n/a",".",IF(AND(C263&gt;=10%,C263&lt;=59%),"..",IF(AND(C263&gt;=60%,C263&lt;=99%),"…",IF(C263=100%,"….","")))))</f>
        <v/>
      </c>
      <c r="F263" s="28" t="str">
        <f t="shared" ref="F263:F265" ca="1" si="404">IF(C263="x","",IF(C263="n/a",".",IF(AND(C263&gt;=20%,C263&lt;=59%),"..",IF(AND(C263&gt;=60%,C263&lt;=99%),"…",IF(C263=100%,"….","")))))</f>
        <v/>
      </c>
      <c r="G263" s="28" t="str">
        <f t="shared" ref="G263:G265" ca="1" si="405">IF(C263="x","",IF(C263="n/a",".",IF(AND(C263&gt;=30%,C263&lt;=59%),"..",IF(AND(C263&gt;=60%,C263&lt;=99%),"…",IF(C263=100%,"….","")))))</f>
        <v/>
      </c>
      <c r="H263" s="28" t="str">
        <f t="shared" ref="H263:H265" ca="1" si="406">IF(C263="x","",IF(C263="n/a",".",IF(AND(C263&gt;=40%,C263&lt;=59%),"..",IF(AND(C263&gt;=60%,C263&lt;=99%),"…",IF(C263=100%,"….","")))))</f>
        <v/>
      </c>
      <c r="I263" s="28" t="str">
        <f t="shared" ref="I263:I265" ca="1" si="407">IF(C263="x","",IF(C263="n/a",".",IF(AND(C263&gt;=50%,C263&lt;=59%),"..",IF(AND(C263&gt;=60%,C263&lt;=99%),"…",IF(C263=100%,"….","")))))</f>
        <v/>
      </c>
      <c r="J263" s="28" t="str">
        <f t="shared" ref="J263:J265" ca="1" si="408">IF(C263="x","",IF(C263="n/a",".",IF(AND(C263&gt;=60%,C263&lt;=99%),"…",IF(C263=100%,"….",""))))</f>
        <v/>
      </c>
      <c r="K263" s="28" t="str">
        <f t="shared" ref="K263:K265" ca="1" si="409">IF(C263="x","",IF(C263="n/a",".",IF(AND(C263&gt;=70%,C263&lt;=99%),"…",IF(C263=100%,"….",""))))</f>
        <v/>
      </c>
      <c r="L263" s="28" t="str">
        <f t="shared" ref="L263:L265" ca="1" si="410">IF(C263="x","",IF(C263="n/a",".",IF(AND(C263&gt;=80%,C263&lt;=99%),"…",IF(C263=100%,"….",""))))</f>
        <v/>
      </c>
      <c r="M263" s="28" t="str">
        <f t="shared" ref="M263:M265" ca="1" si="411">IF(C263="x","",IF(C263="n/a",".",IF(AND(C263&gt;=90%,C263&lt;=99%),"…",IF(C263=100%,"….",""))))</f>
        <v/>
      </c>
      <c r="N263" s="29" t="str">
        <f t="shared" ref="N263:N265" ca="1" si="412">IF(C263="x","",IF(C263="n/a",".",IF(C263=100%,"….","")))</f>
        <v/>
      </c>
    </row>
    <row r="264" spans="2:14">
      <c r="B264" s="17" t="s">
        <v>112</v>
      </c>
      <c r="C264" s="16"/>
      <c r="D264" s="1"/>
      <c r="E264" s="1"/>
      <c r="F264" s="1"/>
      <c r="G264" s="1"/>
      <c r="H264" s="1"/>
      <c r="I264" s="1"/>
      <c r="J264" s="1"/>
      <c r="K264" s="1"/>
      <c r="L264" s="1"/>
      <c r="M264" s="1"/>
      <c r="N264" s="18"/>
    </row>
    <row r="265" spans="2:14">
      <c r="B265" s="277">
        <v>7.05</v>
      </c>
      <c r="C265" s="366" t="str">
        <f ca="1">IF('Reference sheet'!G187="","x",'Reference sheet'!G187)</f>
        <v>x</v>
      </c>
      <c r="D265" s="28" t="str">
        <f t="shared" ca="1" si="402"/>
        <v/>
      </c>
      <c r="E265" s="28" t="str">
        <f t="shared" ca="1" si="403"/>
        <v/>
      </c>
      <c r="F265" s="28" t="str">
        <f t="shared" ca="1" si="404"/>
        <v/>
      </c>
      <c r="G265" s="28" t="str">
        <f t="shared" ca="1" si="405"/>
        <v/>
      </c>
      <c r="H265" s="28" t="str">
        <f t="shared" ca="1" si="406"/>
        <v/>
      </c>
      <c r="I265" s="28" t="str">
        <f t="shared" ca="1" si="407"/>
        <v/>
      </c>
      <c r="J265" s="28" t="str">
        <f t="shared" ca="1" si="408"/>
        <v/>
      </c>
      <c r="K265" s="28" t="str">
        <f t="shared" ca="1" si="409"/>
        <v/>
      </c>
      <c r="L265" s="28" t="str">
        <f t="shared" ca="1" si="410"/>
        <v/>
      </c>
      <c r="M265" s="28" t="str">
        <f t="shared" ca="1" si="411"/>
        <v/>
      </c>
      <c r="N265" s="29" t="str">
        <f t="shared" ca="1" si="412"/>
        <v/>
      </c>
    </row>
    <row r="266" spans="2:14">
      <c r="B266" s="277">
        <v>7.06</v>
      </c>
      <c r="C266" s="367" t="str">
        <f ca="1">IF('Reference sheet'!G188="","x",'Reference sheet'!G188)</f>
        <v>x</v>
      </c>
      <c r="D266" s="28" t="str">
        <f t="shared" ca="1" si="402"/>
        <v/>
      </c>
      <c r="E266" s="28" t="str">
        <f t="shared" ref="E266:E271" ca="1" si="413">IF(C266="x","",IF(C266="n/a",".",IF(AND(C266&gt;=10%,C266&lt;=59%),"..",IF(AND(C266&gt;=60%,C266&lt;=99%),"…",IF(C266=100%,"….","")))))</f>
        <v/>
      </c>
      <c r="F266" s="28" t="str">
        <f t="shared" ref="F266:F271" ca="1" si="414">IF(C266="x","",IF(C266="n/a",".",IF(AND(C266&gt;=20%,C266&lt;=59%),"..",IF(AND(C266&gt;=60%,C266&lt;=99%),"…",IF(C266=100%,"….","")))))</f>
        <v/>
      </c>
      <c r="G266" s="28" t="str">
        <f t="shared" ref="G266:G271" ca="1" si="415">IF(C266="x","",IF(C266="n/a",".",IF(AND(C266&gt;=30%,C266&lt;=59%),"..",IF(AND(C266&gt;=60%,C266&lt;=99%),"…",IF(C266=100%,"….","")))))</f>
        <v/>
      </c>
      <c r="H266" s="28" t="str">
        <f t="shared" ref="H266:H271" ca="1" si="416">IF(C266="x","",IF(C266="n/a",".",IF(AND(C266&gt;=40%,C266&lt;=59%),"..",IF(AND(C266&gt;=60%,C266&lt;=99%),"…",IF(C266=100%,"….","")))))</f>
        <v/>
      </c>
      <c r="I266" s="28" t="str">
        <f t="shared" ref="I266:I271" ca="1" si="417">IF(C266="x","",IF(C266="n/a",".",IF(AND(C266&gt;=50%,C266&lt;=59%),"..",IF(AND(C266&gt;=60%,C266&lt;=99%),"…",IF(C266=100%,"….","")))))</f>
        <v/>
      </c>
      <c r="J266" s="28" t="str">
        <f t="shared" ref="J266:J271" ca="1" si="418">IF(C266="x","",IF(C266="n/a",".",IF(AND(C266&gt;=60%,C266&lt;=99%),"…",IF(C266=100%,"….",""))))</f>
        <v/>
      </c>
      <c r="K266" s="28" t="str">
        <f t="shared" ref="K266:K271" ca="1" si="419">IF(C266="x","",IF(C266="n/a",".",IF(AND(C266&gt;=70%,C266&lt;=99%),"…",IF(C266=100%,"….",""))))</f>
        <v/>
      </c>
      <c r="L266" s="28" t="str">
        <f t="shared" ref="L266:L271" ca="1" si="420">IF(C266="x","",IF(C266="n/a",".",IF(AND(C266&gt;=80%,C266&lt;=99%),"…",IF(C266=100%,"….",""))))</f>
        <v/>
      </c>
      <c r="M266" s="28" t="str">
        <f t="shared" ref="M266:M271" ca="1" si="421">IF(C266="x","",IF(C266="n/a",".",IF(AND(C266&gt;=90%,C266&lt;=99%),"…",IF(C266=100%,"….",""))))</f>
        <v/>
      </c>
      <c r="N266" s="29" t="str">
        <f t="shared" ref="N266:N271" ca="1" si="422">IF(C266="x","",IF(C266="n/a",".",IF(C266=100%,"….","")))</f>
        <v/>
      </c>
    </row>
    <row r="267" spans="2:14">
      <c r="B267" s="181" t="s">
        <v>113</v>
      </c>
      <c r="C267" s="22"/>
      <c r="D267" s="22"/>
      <c r="E267" s="22"/>
      <c r="F267" s="22"/>
      <c r="G267" s="22"/>
      <c r="H267" s="22"/>
      <c r="I267" s="22"/>
      <c r="J267" s="22"/>
      <c r="K267" s="22"/>
      <c r="L267" s="22"/>
      <c r="M267" s="22"/>
      <c r="N267" s="23"/>
    </row>
    <row r="268" spans="2:14">
      <c r="B268" s="17" t="s">
        <v>113</v>
      </c>
      <c r="C268" s="16"/>
      <c r="D268" s="1"/>
      <c r="E268" s="1"/>
      <c r="F268" s="1"/>
      <c r="G268" s="1"/>
      <c r="H268" s="1"/>
      <c r="I268" s="1"/>
      <c r="J268" s="1"/>
      <c r="K268" s="1"/>
      <c r="L268" s="1"/>
      <c r="M268" s="1"/>
      <c r="N268" s="18"/>
    </row>
    <row r="269" spans="2:14">
      <c r="B269" s="277">
        <v>7.07</v>
      </c>
      <c r="C269" s="366" t="str">
        <f ca="1">IF('Reference sheet'!G191="","x",'Reference sheet'!G191)</f>
        <v>x</v>
      </c>
      <c r="D269" s="28" t="str">
        <f t="shared" ca="1" si="402"/>
        <v/>
      </c>
      <c r="E269" s="28" t="str">
        <f t="shared" ca="1" si="413"/>
        <v/>
      </c>
      <c r="F269" s="28" t="str">
        <f t="shared" ca="1" si="414"/>
        <v/>
      </c>
      <c r="G269" s="28" t="str">
        <f t="shared" ca="1" si="415"/>
        <v/>
      </c>
      <c r="H269" s="28" t="str">
        <f t="shared" ca="1" si="416"/>
        <v/>
      </c>
      <c r="I269" s="28" t="str">
        <f t="shared" ca="1" si="417"/>
        <v/>
      </c>
      <c r="J269" s="28" t="str">
        <f t="shared" ca="1" si="418"/>
        <v/>
      </c>
      <c r="K269" s="28" t="str">
        <f t="shared" ca="1" si="419"/>
        <v/>
      </c>
      <c r="L269" s="28" t="str">
        <f t="shared" ca="1" si="420"/>
        <v/>
      </c>
      <c r="M269" s="28" t="str">
        <f t="shared" ca="1" si="421"/>
        <v/>
      </c>
      <c r="N269" s="29" t="str">
        <f t="shared" ca="1" si="422"/>
        <v/>
      </c>
    </row>
    <row r="270" spans="2:14">
      <c r="B270" s="277">
        <v>7.08</v>
      </c>
      <c r="C270" s="368" t="str">
        <f ca="1">IF('Reference sheet'!G192="","x",'Reference sheet'!G192)</f>
        <v>x</v>
      </c>
      <c r="D270" s="28" t="str">
        <f t="shared" ca="1" si="402"/>
        <v/>
      </c>
      <c r="E270" s="28" t="str">
        <f t="shared" ca="1" si="413"/>
        <v/>
      </c>
      <c r="F270" s="28" t="str">
        <f t="shared" ca="1" si="414"/>
        <v/>
      </c>
      <c r="G270" s="28" t="str">
        <f t="shared" ca="1" si="415"/>
        <v/>
      </c>
      <c r="H270" s="28" t="str">
        <f t="shared" ca="1" si="416"/>
        <v/>
      </c>
      <c r="I270" s="28" t="str">
        <f t="shared" ca="1" si="417"/>
        <v/>
      </c>
      <c r="J270" s="28" t="str">
        <f t="shared" ca="1" si="418"/>
        <v/>
      </c>
      <c r="K270" s="28" t="str">
        <f t="shared" ca="1" si="419"/>
        <v/>
      </c>
      <c r="L270" s="28" t="str">
        <f t="shared" ca="1" si="420"/>
        <v/>
      </c>
      <c r="M270" s="28" t="str">
        <f t="shared" ca="1" si="421"/>
        <v/>
      </c>
      <c r="N270" s="29" t="str">
        <f t="shared" ca="1" si="422"/>
        <v/>
      </c>
    </row>
    <row r="271" spans="2:14">
      <c r="B271" s="277">
        <v>7.09</v>
      </c>
      <c r="C271" s="368" t="str">
        <f ca="1">IF('Reference sheet'!G193="","x",'Reference sheet'!G193)</f>
        <v>x</v>
      </c>
      <c r="D271" s="28" t="str">
        <f t="shared" ca="1" si="402"/>
        <v/>
      </c>
      <c r="E271" s="28" t="str">
        <f t="shared" ca="1" si="413"/>
        <v/>
      </c>
      <c r="F271" s="28" t="str">
        <f t="shared" ca="1" si="414"/>
        <v/>
      </c>
      <c r="G271" s="28" t="str">
        <f t="shared" ca="1" si="415"/>
        <v/>
      </c>
      <c r="H271" s="28" t="str">
        <f t="shared" ca="1" si="416"/>
        <v/>
      </c>
      <c r="I271" s="28" t="str">
        <f t="shared" ca="1" si="417"/>
        <v/>
      </c>
      <c r="J271" s="28" t="str">
        <f t="shared" ca="1" si="418"/>
        <v/>
      </c>
      <c r="K271" s="28" t="str">
        <f t="shared" ca="1" si="419"/>
        <v/>
      </c>
      <c r="L271" s="28" t="str">
        <f t="shared" ca="1" si="420"/>
        <v/>
      </c>
      <c r="M271" s="28" t="str">
        <f t="shared" ca="1" si="421"/>
        <v/>
      </c>
      <c r="N271" s="29" t="str">
        <f t="shared" ca="1" si="422"/>
        <v/>
      </c>
    </row>
    <row r="272" spans="2:14">
      <c r="B272" s="278">
        <v>7.1</v>
      </c>
      <c r="C272" s="367" t="str">
        <f ca="1">IF('Reference sheet'!G194="","x",'Reference sheet'!G194)</f>
        <v>x</v>
      </c>
      <c r="D272" s="28" t="str">
        <f t="shared" ref="D272" ca="1" si="423">IF(C272="x","",IF(C272="n/a",".",IF(AND(C272&gt;=0%,C272&lt;=59%),"..",IF(AND(C272&gt;=60%,C272&lt;=99%),"…",IF(C272=100%,"….","")))))</f>
        <v/>
      </c>
      <c r="E272" s="28" t="str">
        <f t="shared" ref="E272" ca="1" si="424">IF(C272="x","",IF(C272="n/a",".",IF(AND(C272&gt;=10%,C272&lt;=59%),"..",IF(AND(C272&gt;=60%,C272&lt;=99%),"…",IF(C272=100%,"….","")))))</f>
        <v/>
      </c>
      <c r="F272" s="28" t="str">
        <f t="shared" ref="F272" ca="1" si="425">IF(C272="x","",IF(C272="n/a",".",IF(AND(C272&gt;=20%,C272&lt;=59%),"..",IF(AND(C272&gt;=60%,C272&lt;=99%),"…",IF(C272=100%,"….","")))))</f>
        <v/>
      </c>
      <c r="G272" s="28" t="str">
        <f t="shared" ref="G272" ca="1" si="426">IF(C272="x","",IF(C272="n/a",".",IF(AND(C272&gt;=30%,C272&lt;=59%),"..",IF(AND(C272&gt;=60%,C272&lt;=99%),"…",IF(C272=100%,"….","")))))</f>
        <v/>
      </c>
      <c r="H272" s="28" t="str">
        <f t="shared" ref="H272" ca="1" si="427">IF(C272="x","",IF(C272="n/a",".",IF(AND(C272&gt;=40%,C272&lt;=59%),"..",IF(AND(C272&gt;=60%,C272&lt;=99%),"…",IF(C272=100%,"….","")))))</f>
        <v/>
      </c>
      <c r="I272" s="28" t="str">
        <f t="shared" ref="I272" ca="1" si="428">IF(C272="x","",IF(C272="n/a",".",IF(AND(C272&gt;=50%,C272&lt;=59%),"..",IF(AND(C272&gt;=60%,C272&lt;=99%),"…",IF(C272=100%,"….","")))))</f>
        <v/>
      </c>
      <c r="J272" s="28" t="str">
        <f t="shared" ref="J272" ca="1" si="429">IF(C272="x","",IF(C272="n/a",".",IF(AND(C272&gt;=60%,C272&lt;=99%),"…",IF(C272=100%,"….",""))))</f>
        <v/>
      </c>
      <c r="K272" s="28" t="str">
        <f t="shared" ref="K272" ca="1" si="430">IF(C272="x","",IF(C272="n/a",".",IF(AND(C272&gt;=70%,C272&lt;=99%),"…",IF(C272=100%,"….",""))))</f>
        <v/>
      </c>
      <c r="L272" s="28" t="str">
        <f t="shared" ref="L272" ca="1" si="431">IF(C272="x","",IF(C272="n/a",".",IF(AND(C272&gt;=80%,C272&lt;=99%),"…",IF(C272=100%,"….",""))))</f>
        <v/>
      </c>
      <c r="M272" s="28" t="str">
        <f t="shared" ref="M272" ca="1" si="432">IF(C272="x","",IF(C272="n/a",".",IF(AND(C272&gt;=90%,C272&lt;=99%),"…",IF(C272=100%,"….",""))))</f>
        <v/>
      </c>
      <c r="N272" s="29" t="str">
        <f t="shared" ref="N272" ca="1" si="433">IF(C272="x","",IF(C272="n/a",".",IF(C272=100%,"….","")))</f>
        <v/>
      </c>
    </row>
    <row r="273" spans="2:14">
      <c r="B273" s="1"/>
      <c r="C273" s="1"/>
      <c r="D273" s="1"/>
      <c r="E273" s="1"/>
      <c r="F273" s="1"/>
      <c r="G273" s="1"/>
      <c r="H273" s="1"/>
      <c r="I273" s="1"/>
      <c r="J273" s="1"/>
      <c r="K273" s="1"/>
      <c r="L273" s="1"/>
      <c r="M273" s="1"/>
      <c r="N273" s="1"/>
    </row>
    <row r="274" spans="2:14">
      <c r="B274" s="40" t="s">
        <v>107</v>
      </c>
      <c r="C274" s="22"/>
      <c r="D274" s="22"/>
      <c r="E274" s="22"/>
      <c r="F274" s="22"/>
      <c r="G274" s="22"/>
      <c r="H274" s="22"/>
      <c r="I274" s="22"/>
      <c r="J274" s="22"/>
      <c r="K274" s="22"/>
      <c r="L274" s="22"/>
      <c r="M274" s="22"/>
      <c r="N274" s="22"/>
    </row>
    <row r="275" spans="2:14">
      <c r="B275" s="22" t="s">
        <v>134</v>
      </c>
      <c r="C275" s="22"/>
      <c r="D275" s="22"/>
      <c r="E275" s="22"/>
      <c r="F275" s="22"/>
      <c r="G275" s="340">
        <f ca="1">COUNTIF(C255:C272,1)</f>
        <v>0</v>
      </c>
      <c r="H275" s="341" t="str">
        <f ca="1">IFERROR(G275/G278,"")</f>
        <v/>
      </c>
      <c r="I275" s="22"/>
      <c r="J275" s="22"/>
      <c r="K275" s="22"/>
      <c r="L275" s="22"/>
      <c r="M275" s="22"/>
      <c r="N275" s="22"/>
    </row>
    <row r="276" spans="2:14">
      <c r="B276" s="22" t="s">
        <v>135</v>
      </c>
      <c r="C276" s="22"/>
      <c r="D276" s="22"/>
      <c r="E276" s="22"/>
      <c r="F276" s="22"/>
      <c r="G276" s="340">
        <f ca="1">COUNTIFS(C255:C272,"&lt;&gt;",C255:C272,"&lt;&gt;n/a",C255:C272,"&lt;&gt;x",C255:C272,"&lt;&gt;1")</f>
        <v>0</v>
      </c>
      <c r="H276" s="341" t="str">
        <f ca="1">IFERROR(G276/G278,"")</f>
        <v/>
      </c>
      <c r="I276" s="22"/>
      <c r="J276" s="22"/>
      <c r="K276" s="22"/>
      <c r="L276" s="22"/>
      <c r="M276" s="22"/>
      <c r="N276" s="22"/>
    </row>
    <row r="277" spans="2:14">
      <c r="B277" s="22" t="s">
        <v>136</v>
      </c>
      <c r="C277" s="22"/>
      <c r="D277" s="22"/>
      <c r="E277" s="22"/>
      <c r="F277" s="22"/>
      <c r="G277" s="340">
        <f ca="1">COUNTIF(C255:C272,"n/a")</f>
        <v>0</v>
      </c>
      <c r="H277" s="184" t="str">
        <f ca="1">IFERROR(G277/G278,"")</f>
        <v/>
      </c>
      <c r="I277" s="22"/>
      <c r="J277" s="22"/>
      <c r="K277" s="22"/>
      <c r="L277" s="22"/>
      <c r="M277" s="22"/>
      <c r="N277" s="22"/>
    </row>
    <row r="278" spans="2:14">
      <c r="B278" s="22" t="s">
        <v>137</v>
      </c>
      <c r="C278" s="22"/>
      <c r="D278" s="22"/>
      <c r="E278" s="22"/>
      <c r="F278" s="22"/>
      <c r="G278" s="340">
        <f ca="1">SUM(G275:G277)</f>
        <v>0</v>
      </c>
      <c r="H278" s="25" t="str">
        <f ca="1">IF(OR(G278=0,G278=10),"","NOTE: Total should be equal to 10, please review actions")</f>
        <v/>
      </c>
      <c r="I278" s="22"/>
      <c r="J278" s="22"/>
      <c r="K278" s="22"/>
      <c r="L278" s="22"/>
      <c r="M278" s="22"/>
      <c r="N278" s="22"/>
    </row>
    <row r="304" hidden="1"/>
    <row r="374" hidden="1"/>
  </sheetData>
  <sheetProtection algorithmName="SHA-512" hashValue="hHybvGkUjQaOzCpDzt65UB9iJkSWiXZGmJYs6jz9DA/1/kIw8fEZ70SoSms7I0tbiX9e1G8TPc7Ye0MLo/HI3g==" saltValue="pqJDzcVn7vJYeBxAOCUZGQ==" spinCount="100000" sheet="1" objects="1" scenarios="1"/>
  <mergeCells count="27">
    <mergeCell ref="D4:M4"/>
    <mergeCell ref="B4:B5"/>
    <mergeCell ref="C4:C5"/>
    <mergeCell ref="D252:M252"/>
    <mergeCell ref="C252:C253"/>
    <mergeCell ref="B252:B253"/>
    <mergeCell ref="B98:B99"/>
    <mergeCell ref="C98:C99"/>
    <mergeCell ref="D98:M98"/>
    <mergeCell ref="B101:N101"/>
    <mergeCell ref="B61:B62"/>
    <mergeCell ref="C61:C62"/>
    <mergeCell ref="D61:M61"/>
    <mergeCell ref="B143:B144"/>
    <mergeCell ref="D217:M217"/>
    <mergeCell ref="C217:C218"/>
    <mergeCell ref="B217:B218"/>
    <mergeCell ref="B181:B182"/>
    <mergeCell ref="C181:C182"/>
    <mergeCell ref="D181:M181"/>
    <mergeCell ref="Q7:Q8"/>
    <mergeCell ref="R7:R8"/>
    <mergeCell ref="S7:S8"/>
    <mergeCell ref="D143:M143"/>
    <mergeCell ref="C143:C144"/>
    <mergeCell ref="Q31:S31"/>
    <mergeCell ref="Q20:S20"/>
  </mergeCells>
  <conditionalFormatting sqref="B85">
    <cfRule type="cellIs" dxfId="37" priority="11" operator="equal">
      <formula>"x"</formula>
    </cfRule>
  </conditionalFormatting>
  <conditionalFormatting sqref="C1:C4 C86:C98 C100 C219:C278">
    <cfRule type="cellIs" dxfId="36" priority="186" operator="equal">
      <formula>"x"</formula>
    </cfRule>
  </conditionalFormatting>
  <conditionalFormatting sqref="C6:C61">
    <cfRule type="cellIs" dxfId="35" priority="16" operator="equal">
      <formula>"x"</formula>
    </cfRule>
  </conditionalFormatting>
  <conditionalFormatting sqref="C63:C84">
    <cfRule type="cellIs" dxfId="34" priority="181" operator="equal">
      <formula>"x"</formula>
    </cfRule>
  </conditionalFormatting>
  <conditionalFormatting sqref="C102:C143">
    <cfRule type="cellIs" dxfId="33" priority="1" operator="equal">
      <formula>"x"</formula>
    </cfRule>
  </conditionalFormatting>
  <conditionalFormatting sqref="C145:C181">
    <cfRule type="cellIs" dxfId="32" priority="116" operator="equal">
      <formula>"x"</formula>
    </cfRule>
  </conditionalFormatting>
  <conditionalFormatting sqref="C183:C217">
    <cfRule type="cellIs" dxfId="31" priority="126" operator="equal">
      <formula>"x"</formula>
    </cfRule>
  </conditionalFormatting>
  <conditionalFormatting sqref="C85:M85">
    <cfRule type="cellIs" dxfId="30" priority="12" operator="equal">
      <formula>"…."</formula>
    </cfRule>
    <cfRule type="cellIs" dxfId="29" priority="13" operator="equal">
      <formula>"…"</formula>
    </cfRule>
    <cfRule type="cellIs" dxfId="28" priority="14" operator="equal">
      <formula>".."</formula>
    </cfRule>
    <cfRule type="cellIs" dxfId="27" priority="15" operator="equal">
      <formula>"."</formula>
    </cfRule>
  </conditionalFormatting>
  <conditionalFormatting sqref="D1:N3 D4 N4 D61 N61 D86:N97 D98 N98 D99:N100 D143 N143 D181 N181 D217 N217 D218:N278">
    <cfRule type="cellIs" dxfId="26" priority="187" operator="equal">
      <formula>"…."</formula>
    </cfRule>
    <cfRule type="cellIs" dxfId="25" priority="188" operator="equal">
      <formula>"…"</formula>
    </cfRule>
    <cfRule type="cellIs" dxfId="24" priority="189" operator="equal">
      <formula>".."</formula>
    </cfRule>
    <cfRule type="cellIs" dxfId="23" priority="190" operator="equal">
      <formula>"."</formula>
    </cfRule>
  </conditionalFormatting>
  <conditionalFormatting sqref="D5:N60">
    <cfRule type="cellIs" dxfId="22" priority="17" operator="equal">
      <formula>"…."</formula>
    </cfRule>
    <cfRule type="cellIs" dxfId="21" priority="18" operator="equal">
      <formula>"…"</formula>
    </cfRule>
    <cfRule type="cellIs" dxfId="20" priority="19" operator="equal">
      <formula>".."</formula>
    </cfRule>
    <cfRule type="cellIs" dxfId="19" priority="20" operator="equal">
      <formula>"."</formula>
    </cfRule>
  </conditionalFormatting>
  <conditionalFormatting sqref="D62:N84">
    <cfRule type="cellIs" dxfId="18" priority="182" operator="equal">
      <formula>"…."</formula>
    </cfRule>
    <cfRule type="cellIs" dxfId="17" priority="183" operator="equal">
      <formula>"…"</formula>
    </cfRule>
    <cfRule type="cellIs" dxfId="16" priority="184" operator="equal">
      <formula>".."</formula>
    </cfRule>
    <cfRule type="cellIs" dxfId="15" priority="185" operator="equal">
      <formula>"."</formula>
    </cfRule>
  </conditionalFormatting>
  <conditionalFormatting sqref="D102:N142">
    <cfRule type="cellIs" dxfId="14" priority="2" operator="equal">
      <formula>"…."</formula>
    </cfRule>
    <cfRule type="cellIs" dxfId="13" priority="3" operator="equal">
      <formula>"…"</formula>
    </cfRule>
    <cfRule type="cellIs" dxfId="12" priority="4" operator="equal">
      <formula>".."</formula>
    </cfRule>
    <cfRule type="cellIs" dxfId="11" priority="5" operator="equal">
      <formula>"."</formula>
    </cfRule>
  </conditionalFormatting>
  <conditionalFormatting sqref="D144:N180">
    <cfRule type="cellIs" dxfId="10" priority="117" operator="equal">
      <formula>"…."</formula>
    </cfRule>
    <cfRule type="cellIs" dxfId="9" priority="118" operator="equal">
      <formula>"…"</formula>
    </cfRule>
    <cfRule type="cellIs" dxfId="8" priority="119" operator="equal">
      <formula>".."</formula>
    </cfRule>
    <cfRule type="cellIs" dxfId="7" priority="120" operator="equal">
      <formula>"."</formula>
    </cfRule>
  </conditionalFormatting>
  <conditionalFormatting sqref="D182:N216">
    <cfRule type="cellIs" dxfId="6" priority="127" operator="equal">
      <formula>"…."</formula>
    </cfRule>
    <cfRule type="cellIs" dxfId="5" priority="128" operator="equal">
      <formula>"…"</formula>
    </cfRule>
    <cfRule type="cellIs" dxfId="4" priority="129" operator="equal">
      <formula>".."</formula>
    </cfRule>
    <cfRule type="cellIs" dxfId="3" priority="130" operator="equal">
      <formula>"."</formula>
    </cfRule>
  </conditionalFormatting>
  <conditionalFormatting sqref="R22:R29">
    <cfRule type="cellIs" dxfId="2" priority="82" operator="notEqual">
      <formula>0</formula>
    </cfRule>
  </conditionalFormatting>
  <conditionalFormatting sqref="R33:R40">
    <cfRule type="cellIs" dxfId="1" priority="81" operator="between">
      <formula>0.001</formula>
      <formula>1</formula>
    </cfRule>
  </conditionalFormatting>
  <conditionalFormatting sqref="S9:S16">
    <cfRule type="cellIs" dxfId="0" priority="83" operator="notEqual">
      <formula>1</formula>
    </cfRule>
  </conditionalFormatting>
  <hyperlinks>
    <hyperlink ref="B257" location="RR!A8.01" display="RR!A8.01" xr:uid="{00000000-0004-0000-1A00-000000000000}"/>
    <hyperlink ref="B259" location="RR!A8.02" display="RR!A8.02" xr:uid="{00000000-0004-0000-1A00-000001000000}"/>
    <hyperlink ref="B262" location="RR!A8.03" display="RR!A8.03" xr:uid="{00000000-0004-0000-1A00-000002000000}"/>
    <hyperlink ref="B263" location="RR!A8.04" display="RR!A8.04" xr:uid="{00000000-0004-0000-1A00-000003000000}"/>
    <hyperlink ref="B265" location="RR!A8.05" display="RR!A8.05" xr:uid="{00000000-0004-0000-1A00-000004000000}"/>
    <hyperlink ref="B266" location="RR!A8.06" display="RR!A8.06" xr:uid="{00000000-0004-0000-1A00-000005000000}"/>
    <hyperlink ref="B269" location="RR!A8.07" display="RR!A8.07" xr:uid="{00000000-0004-0000-1A00-000006000000}"/>
    <hyperlink ref="B270" location="RR!A8.08" display="RR!A8.08" xr:uid="{00000000-0004-0000-1A00-000007000000}"/>
    <hyperlink ref="B271" location="RR!A8.09" display="RR!A8.09" xr:uid="{00000000-0004-0000-1A00-000008000000}"/>
    <hyperlink ref="B272" location="RR!A8.10" display="RR!A8.10" xr:uid="{00000000-0004-0000-1A00-000009000000}"/>
    <hyperlink ref="B222" location="Communicating!A6.01" display="Communicating!A6.01" xr:uid="{00000000-0004-0000-1A00-000017000000}"/>
    <hyperlink ref="B224" location="Communicating!A6.02" display="Communicating!A6.02" xr:uid="{00000000-0004-0000-1A00-000018000000}"/>
    <hyperlink ref="B226" location="Communicating!A6.03" display="Communicating!A6.03" xr:uid="{00000000-0004-0000-1A00-000019000000}"/>
    <hyperlink ref="B229" location="Communicating!A6.04" display="Communicating!A6.04" xr:uid="{00000000-0004-0000-1A00-00001A000000}"/>
    <hyperlink ref="B230" location="Communicating!A6.05" display="Communicating!A6.05" xr:uid="{00000000-0004-0000-1A00-00001B000000}"/>
    <hyperlink ref="B233" location="Communicating!A6.06" display="Communicating!A6.06" xr:uid="{00000000-0004-0000-1A00-00001C000000}"/>
    <hyperlink ref="B234" location="Communicating!A6.07" display="Communicating!A6.07" xr:uid="{00000000-0004-0000-1A00-00001D000000}"/>
    <hyperlink ref="B237" location="Communicating!A6.08" display="Communicating!A6.08" xr:uid="{00000000-0004-0000-1A00-00001E000000}"/>
    <hyperlink ref="B238" location="Communicating!A6.09" display="Communicating!A6.09" xr:uid="{00000000-0004-0000-1A00-00001F000000}"/>
    <hyperlink ref="B240" location="Communicating!A6.10" display="Communicating!A6.10" xr:uid="{00000000-0004-0000-1A00-000020000000}"/>
    <hyperlink ref="B186" location="CompCare!A5.01" display="CompCare!A5.01" xr:uid="{00000000-0004-0000-1A00-000022000000}"/>
    <hyperlink ref="B188" location="CompCare!A5.02" display="CompCare!A5.02" xr:uid="{00000000-0004-0000-1A00-000023000000}"/>
    <hyperlink ref="B190" location="CompCare!A5.03" display="CompCare!A5.03" xr:uid="{00000000-0004-0000-1A00-000024000000}"/>
    <hyperlink ref="B192" location="CompCare!A5.04" display="CompCare!A5.04" xr:uid="{00000000-0004-0000-1A00-000025000000}"/>
    <hyperlink ref="B193" location="CompCare!A5.05" display="CompCare!A5.05" xr:uid="{00000000-0004-0000-1A00-000026000000}"/>
    <hyperlink ref="B194" location="CompCare!A5.06" display="CompCare!A5.06" xr:uid="{00000000-0004-0000-1A00-000027000000}"/>
    <hyperlink ref="B198" location="CompCare!A5.07" display="CompCare!A5.07" xr:uid="{00000000-0004-0000-1A00-000028000000}"/>
    <hyperlink ref="B200" location="CompCare!A5.08" display="CompCare!A5.08" xr:uid="{00000000-0004-0000-1A00-000029000000}"/>
    <hyperlink ref="B202" location="CompCare!A5.09" display="CompCare!A5.09" xr:uid="{00000000-0004-0000-1A00-00002A000000}"/>
    <hyperlink ref="B204" location="CompCare!A5.10" display="CompCare!A5.10" xr:uid="{00000000-0004-0000-1A00-00002B000000}"/>
    <hyperlink ref="B205" location="CompCare!A5.11" display="CompCare!A5.11" xr:uid="{00000000-0004-0000-1A00-00002C000000}"/>
    <hyperlink ref="B206" location="CompCare!A5.12" display="CompCare!A5.12" xr:uid="{00000000-0004-0000-1A00-00002D000000}"/>
    <hyperlink ref="B148" location="MedSafety!A4.01" display="MedSafety!A4.01" xr:uid="{00000000-0004-0000-1A00-000046000000}"/>
    <hyperlink ref="B150" location="MedSafety!A4.02" display="MedSafety!A4.02" xr:uid="{00000000-0004-0000-1A00-000047000000}"/>
    <hyperlink ref="B152" location="MedSafety!A4.03" display="MedSafety!A4.03" xr:uid="{00000000-0004-0000-1A00-000048000000}"/>
    <hyperlink ref="B155" location="MedSafety!A4.04" display="MedSafety!A4.04" xr:uid="{00000000-0004-0000-1A00-000049000000}"/>
    <hyperlink ref="B157" location="MedSafety!A4.05" display="MedSafety!A4.05" xr:uid="{00000000-0004-0000-1A00-00004A000000}"/>
    <hyperlink ref="B158" location="MedSafety!A4.06" display="MedSafety!A4.06" xr:uid="{00000000-0004-0000-1A00-00004B000000}"/>
    <hyperlink ref="B159" location="MedSafety!A4.07" display="MedSafety!A4.07" xr:uid="{00000000-0004-0000-1A00-00004C000000}"/>
    <hyperlink ref="B162" location="MedSafety!A4.08" display="MedSafety!A4.08" xr:uid="{00000000-0004-0000-1A00-00004D000000}"/>
    <hyperlink ref="B163" location="MedSafety!A4.09" display="MedSafety!A4.09" xr:uid="{00000000-0004-0000-1A00-00004E000000}"/>
    <hyperlink ref="B166" location="MedSafety!A4.10" display="MedSafety!A4.10" xr:uid="{00000000-0004-0000-1A00-00004F000000}"/>
    <hyperlink ref="B168" location="MedSafety!A4.11" display="MedSafety!A4.11" xr:uid="{00000000-0004-0000-1A00-000050000000}"/>
    <hyperlink ref="B170" location="MedSafety!A4.12" display="MedSafety!A4.12" xr:uid="{00000000-0004-0000-1A00-000051000000}"/>
    <hyperlink ref="B103" location="PCI!A3.01" display="PCI!A3.01" xr:uid="{00000000-0004-0000-1A00-000055000000}"/>
    <hyperlink ref="B104" location="PCI!A3.02" display="PCI!A3.02" xr:uid="{00000000-0004-0000-1A00-000056000000}"/>
    <hyperlink ref="B106" location="PCI!A3.03" display="PCI!A3.03" xr:uid="{00000000-0004-0000-1A00-000057000000}"/>
    <hyperlink ref="B108" location="PCI!A3.04" display="PCI!A3.04" xr:uid="{00000000-0004-0000-1A00-000058000000}"/>
    <hyperlink ref="B111" location="PCI!A3.05" display="PCI!A3.05" xr:uid="{00000000-0004-0000-1A00-000059000000}"/>
    <hyperlink ref="B112" location="PCI!A3.06" display="PCI!A3.06" xr:uid="{00000000-0004-0000-1A00-00005A000000}"/>
    <hyperlink ref="B113" location="PCI!A3.07" display="PCI!A3.07" xr:uid="{00000000-0004-0000-1A00-00005B000000}"/>
    <hyperlink ref="B114" location="PCI!A3.08" display="PCI!A3.08" xr:uid="{00000000-0004-0000-1A00-00005C000000}"/>
    <hyperlink ref="B116" location="PCI!A3.09" display="PCI!A3.09" xr:uid="{00000000-0004-0000-1A00-00005D000000}"/>
    <hyperlink ref="B118" location="PCI!A3.10" display="PCI!A3.10" xr:uid="{00000000-0004-0000-1A00-00005E000000}"/>
    <hyperlink ref="B120" location="PCI!A3.11" display="PCI!A3.11" xr:uid="{00000000-0004-0000-1A00-00005F000000}"/>
    <hyperlink ref="B122" location="PCI!A3.12" display="PCI!A3.12" xr:uid="{00000000-0004-0000-1A00-000060000000}"/>
    <hyperlink ref="B123" location="PCI!A3.13" display="PCI!A3.13" xr:uid="{00000000-0004-0000-1A00-000061000000}"/>
    <hyperlink ref="B125" location="PCI!A3.14" display="PCI!A3.14" xr:uid="{00000000-0004-0000-1A00-000062000000}"/>
    <hyperlink ref="B127" location="PCI!A3.15" display="PCI!A3.15" xr:uid="{00000000-0004-0000-1A00-000063000000}"/>
    <hyperlink ref="B129" location="PCI!A3.16" display="PCI!A3.16" xr:uid="{00000000-0004-0000-1A00-000064000000}"/>
    <hyperlink ref="B66" location="Partnering!A2.01" display="Partnering!A2.01" xr:uid="{00000000-0004-0000-1A00-000065000000}"/>
    <hyperlink ref="B68" location="Partnering!A2.02" display="Partnering!A2.02" xr:uid="{00000000-0004-0000-1A00-000066000000}"/>
    <hyperlink ref="B71" location="Partnering!A2.03" display="Partnering!A2.03" xr:uid="{00000000-0004-0000-1A00-000067000000}"/>
    <hyperlink ref="B73" location="Partnering!A2.04" display="Partnering!A2.04" xr:uid="{00000000-0004-0000-1A00-000068000000}"/>
    <hyperlink ref="B74" location="Partnering!A2.05" display="Partnering!A2.05" xr:uid="{00000000-0004-0000-1A00-000069000000}"/>
    <hyperlink ref="B75" location="Partnering!A2.06" display="Partnering!A2.06" xr:uid="{00000000-0004-0000-1A00-00006A000000}"/>
    <hyperlink ref="B76" location="Partnering!A2.07" display="Partnering!A2.07" xr:uid="{00000000-0004-0000-1A00-00006B000000}"/>
    <hyperlink ref="B78" location="Partnering!A2.08" display="Partnering!A2.08" xr:uid="{00000000-0004-0000-1A00-00006C000000}"/>
    <hyperlink ref="B79" location="Partnering!A2.09" display="Partnering!A2.09" xr:uid="{00000000-0004-0000-1A00-00006D000000}"/>
    <hyperlink ref="B80" location="Partnering!A2.10" display="Partnering!A2.10" xr:uid="{00000000-0004-0000-1A00-00006E000000}"/>
    <hyperlink ref="B82" location="Partnering!A2.11" display="Partnering!A2.11" xr:uid="{00000000-0004-0000-1A00-00006F000000}"/>
    <hyperlink ref="B84" location="Partnering!A2.12" display="Partnering!A2.12" xr:uid="{00000000-0004-0000-1A00-000070000000}"/>
    <hyperlink ref="B87" location="Partnering!A2.13" display="Partnering!A2.13" xr:uid="{00000000-0004-0000-1A00-000071000000}"/>
    <hyperlink ref="B9" location="Governance!A1.01" display="Governance!A1.01" xr:uid="{00000000-0004-0000-1A00-000073000000}"/>
    <hyperlink ref="B10" location="Governance!A1.02" display="Governance!A1.02" xr:uid="{00000000-0004-0000-1A00-000074000000}"/>
    <hyperlink ref="B11" location="Governance!A1.03" display="Governance!A1.03" xr:uid="{00000000-0004-0000-1A00-000075000000}"/>
    <hyperlink ref="B12" location="Governance!A1.04" display="Governance!A1.04" xr:uid="{00000000-0004-0000-1A00-000076000000}"/>
    <hyperlink ref="B13" location="Governance!A1.05" display="Governance!A1.05" xr:uid="{00000000-0004-0000-1A00-000077000000}"/>
    <hyperlink ref="B16" location="Governance!A1.06" display="Governance!A1.06" xr:uid="{00000000-0004-0000-1A00-000078000000}"/>
    <hyperlink ref="B18" location="Governance!A1.07" display="Governance!A1.07" xr:uid="{00000000-0004-0000-1A00-000079000000}"/>
    <hyperlink ref="B19" location="Governance!A1.08" display="Governance!A1.08" xr:uid="{00000000-0004-0000-1A00-00007A000000}"/>
    <hyperlink ref="B21" location="Governance!A1.09" display="Governance!A1.09" xr:uid="{00000000-0004-0000-1A00-00007B000000}"/>
    <hyperlink ref="B23" location="Governance!A1.10" display="Governance!A1.10" xr:uid="{00000000-0004-0000-1A00-00007C000000}"/>
    <hyperlink ref="B24" location="Governance!A1.11" display="Governance!A1.11" xr:uid="{00000000-0004-0000-1A00-00007D000000}"/>
    <hyperlink ref="B26" location="Governance!A1.12" display="Governance!A1.12" xr:uid="{00000000-0004-0000-1A00-00007E000000}"/>
    <hyperlink ref="B27" location="Governance!A1.13" display="Governance!A1.13" xr:uid="{00000000-0004-0000-1A00-00007F000000}"/>
    <hyperlink ref="B29" location="Governance!A1.14" display="Governance!A1.14" xr:uid="{00000000-0004-0000-1A00-000080000000}"/>
    <hyperlink ref="B30" location="Governance!A1.15" display="Governance!A1.15" xr:uid="{00000000-0004-0000-1A00-000081000000}"/>
    <hyperlink ref="B31" location="Governance!A1.16" display="Governance!A1.16" xr:uid="{00000000-0004-0000-1A00-000082000000}"/>
    <hyperlink ref="B32" location="Governance!A1.17" display="Governance!A1.17" xr:uid="{00000000-0004-0000-1A00-000083000000}"/>
    <hyperlink ref="B35" location="Governance!A1.18" display="Governance!A1.18" xr:uid="{00000000-0004-0000-1A00-000084000000}"/>
    <hyperlink ref="B37" location="Governance!A1.19" display="Governance!A1.19" xr:uid="{00000000-0004-0000-1A00-000085000000}"/>
    <hyperlink ref="B39" location="Governance!A1.20" display="Governance!A1.20" xr:uid="{00000000-0004-0000-1A00-000086000000}"/>
    <hyperlink ref="B40" location="Governance!A1.21" display="Governance!A1.21" xr:uid="{00000000-0004-0000-1A00-000087000000}"/>
    <hyperlink ref="B42" location="Governance!A1.22" display="Governance!A1.22" xr:uid="{00000000-0004-0000-1A00-000088000000}"/>
    <hyperlink ref="B44" location="Governance!A1.23" display="Governance!A1.23" xr:uid="{00000000-0004-0000-1A00-000089000000}"/>
    <hyperlink ref="B46" location="Governance!A1.24" display="Governance!A1.24" xr:uid="{00000000-0004-0000-1A00-00008A000000}"/>
    <hyperlink ref="B49" location="Governance!A1.25" display="Governance!A1.25" xr:uid="{00000000-0004-0000-1A00-00008B000000}"/>
    <hyperlink ref="B50" location="Governance!A1.26" display="Governance!A1.26" xr:uid="{00000000-0004-0000-1A00-00008C000000}"/>
    <hyperlink ref="B131" location="PCI!A3.17" display="PCI!A3.17" xr:uid="{00000000-0004-0000-1A00-000094000000}"/>
    <hyperlink ref="B132" location="PCI!A3.18" display="PCI!A3.18" xr:uid="{00000000-0004-0000-1A00-000096000000}"/>
  </hyperlinks>
  <printOptions horizontalCentered="1"/>
  <pageMargins left="0.23622047244094491" right="0.23622047244094491" top="0.74803149606299213" bottom="0.74803149606299213" header="0.31496062992125984" footer="0.31496062992125984"/>
  <pageSetup paperSize="9" scale="82" orientation="portrait" r:id="rId1"/>
  <headerFooter>
    <oddFooter>&amp;L&amp;8&amp;A&amp;R&amp;8Page &amp;P of &amp;N | &amp;D | &amp;T</oddFooter>
  </headerFooter>
  <rowBreaks count="7" manualBreakCount="7">
    <brk id="67" max="16383" man="1"/>
    <brk id="104" max="16383" man="1"/>
    <brk id="153" max="16383" man="1"/>
    <brk id="197" max="16383" man="1"/>
    <brk id="269" max="16383" man="1"/>
    <brk id="306" max="16383" man="1"/>
    <brk id="3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065A4"/>
  </sheetPr>
  <dimension ref="A1:AC147"/>
  <sheetViews>
    <sheetView showGridLines="0" zoomScaleNormal="100" workbookViewId="0">
      <pane xSplit="2" ySplit="3" topLeftCell="C7" activePane="bottomRight" state="frozen"/>
      <selection activeCell="D6" sqref="D6"/>
      <selection pane="topRight" activeCell="D6" sqref="D6"/>
      <selection pane="bottomLeft" activeCell="D6" sqref="D6"/>
      <selection pane="bottomRight" activeCell="C7" sqref="C7"/>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outlineLevel="1"/>
    <col min="12" max="16384" width="9.140625" hidden="1"/>
  </cols>
  <sheetData>
    <row r="1" spans="1:29">
      <c r="A1" s="11" t="s">
        <v>845</v>
      </c>
      <c r="Y1" t="s">
        <v>114</v>
      </c>
      <c r="Z1" t="s">
        <v>528</v>
      </c>
      <c r="AA1" t="s">
        <v>502</v>
      </c>
      <c r="AB1" t="s">
        <v>501</v>
      </c>
      <c r="AC1" t="s">
        <v>116</v>
      </c>
    </row>
    <row r="2" spans="1:29" ht="39.950000000000003" customHeight="1">
      <c r="B2" s="4" t="s">
        <v>0</v>
      </c>
      <c r="Y2" t="s">
        <v>117</v>
      </c>
      <c r="Z2" t="s">
        <v>118</v>
      </c>
      <c r="AA2" t="s">
        <v>119</v>
      </c>
    </row>
    <row r="3" spans="1:29" ht="38.25">
      <c r="A3" s="299" t="s">
        <v>1</v>
      </c>
      <c r="B3" s="35" t="s">
        <v>2</v>
      </c>
      <c r="C3" s="35" t="s">
        <v>3</v>
      </c>
      <c r="D3" s="35" t="s">
        <v>4</v>
      </c>
      <c r="E3" s="35" t="s">
        <v>503</v>
      </c>
      <c r="F3" s="35" t="s">
        <v>5</v>
      </c>
      <c r="G3" s="35" t="s">
        <v>6</v>
      </c>
      <c r="H3" s="253" t="s">
        <v>7</v>
      </c>
      <c r="I3" s="255" t="s">
        <v>8</v>
      </c>
      <c r="J3" s="255" t="s">
        <v>481</v>
      </c>
    </row>
    <row r="4" spans="1:29" hidden="1">
      <c r="A4" s="125" t="s">
        <v>9</v>
      </c>
      <c r="B4" s="126"/>
      <c r="C4" s="127"/>
      <c r="D4" s="127"/>
      <c r="E4" s="127"/>
      <c r="F4" s="126"/>
      <c r="G4" s="127"/>
      <c r="H4" s="185"/>
      <c r="I4" s="257"/>
      <c r="J4" s="258"/>
    </row>
    <row r="5" spans="1:29" hidden="1">
      <c r="A5" s="121" t="s">
        <v>9</v>
      </c>
      <c r="B5" s="122"/>
      <c r="C5" s="123"/>
      <c r="D5" s="123"/>
      <c r="E5" s="123"/>
      <c r="F5" s="122"/>
      <c r="G5" s="123"/>
      <c r="H5" s="186"/>
      <c r="I5" s="256"/>
      <c r="J5" s="256"/>
    </row>
    <row r="6" spans="1:29" ht="318.75" hidden="1">
      <c r="A6" s="47">
        <v>1.01</v>
      </c>
      <c r="B6" s="356" t="s">
        <v>579</v>
      </c>
      <c r="C6" s="263" t="s">
        <v>604</v>
      </c>
      <c r="D6" s="38"/>
      <c r="E6" s="46" t="str">
        <f>IF(R1.01=$Y$1,100%,IF(R1.01=$Z$1,80%,IF(R1.01=$AA$1,50%,IF(R1.01=$AB$1,20%,""))))</f>
        <v/>
      </c>
      <c r="F6" s="36"/>
      <c r="G6" s="37"/>
      <c r="H6" s="254"/>
      <c r="I6" s="323"/>
      <c r="J6" s="266" t="s">
        <v>613</v>
      </c>
    </row>
    <row r="7" spans="1:29" ht="63.75">
      <c r="A7" s="47">
        <v>1.02</v>
      </c>
      <c r="B7" s="361" t="s">
        <v>580</v>
      </c>
      <c r="C7" s="264" t="s">
        <v>605</v>
      </c>
      <c r="D7" s="38" t="s">
        <v>116</v>
      </c>
      <c r="E7" s="46" t="str">
        <f>IF(R1.02=$Y$1,100%,IF(R1.02=$Z$1,80%,IF(R1.02=$AA$1,50%,IF(R1.02=$AB$1,20%,IF(R1.02=$AC$1,"n/a","")))))</f>
        <v>n/a</v>
      </c>
      <c r="F7" s="36"/>
      <c r="G7" s="37"/>
      <c r="H7" s="254"/>
      <c r="I7" s="323"/>
      <c r="J7" s="266" t="s">
        <v>614</v>
      </c>
    </row>
    <row r="8" spans="1:29" ht="63.75" hidden="1">
      <c r="A8" s="47">
        <v>1.03</v>
      </c>
      <c r="B8" s="342" t="s">
        <v>854</v>
      </c>
      <c r="C8" s="264" t="s">
        <v>606</v>
      </c>
      <c r="D8" s="38"/>
      <c r="E8" s="46" t="str">
        <f>IF(R1.03=$Y$1,100%,IF(R1.03=$Z$1,80%,IF(R1.03=$AA$1,50%,IF(R1.03=$AB$1,20%,""))))</f>
        <v/>
      </c>
      <c r="F8" s="36"/>
      <c r="G8" s="37"/>
      <c r="H8" s="254"/>
      <c r="I8" s="323"/>
      <c r="J8" s="266" t="s">
        <v>615</v>
      </c>
    </row>
    <row r="9" spans="1:29" ht="127.5">
      <c r="A9" s="47">
        <v>1.04</v>
      </c>
      <c r="B9" s="361" t="s">
        <v>581</v>
      </c>
      <c r="C9" s="264" t="s">
        <v>607</v>
      </c>
      <c r="D9" s="38" t="s">
        <v>116</v>
      </c>
      <c r="E9" s="46" t="str">
        <f>IF(R1.04=$Y$1,100%,IF(R1.04=$Z$1,80%,IF(R1.04=$AA$1,50%,IF(R1.04=$AB$1,20%,IF(R1.04=$AC$1,"n/a","")))))</f>
        <v>n/a</v>
      </c>
      <c r="F9" s="36"/>
      <c r="G9" s="37"/>
      <c r="H9" s="254"/>
      <c r="I9" s="323"/>
      <c r="J9" s="266" t="s">
        <v>616</v>
      </c>
    </row>
    <row r="10" spans="1:29" ht="89.25" hidden="1">
      <c r="A10" s="47">
        <v>1.05</v>
      </c>
      <c r="B10" s="342" t="s">
        <v>582</v>
      </c>
      <c r="C10" s="264" t="s">
        <v>608</v>
      </c>
      <c r="D10" s="38"/>
      <c r="E10" s="46" t="str">
        <f>IF(R1.05=$Y$1,100%,IF(R1.05=$Z$1,80%,IF(R1.05=$AA$1,50%,IF(R1.05=$AB$1,20%,""))))</f>
        <v/>
      </c>
      <c r="F10" s="36"/>
      <c r="G10" s="37"/>
      <c r="H10" s="254"/>
      <c r="I10" s="323"/>
      <c r="J10" s="266" t="s">
        <v>617</v>
      </c>
    </row>
    <row r="11" spans="1:29" hidden="1">
      <c r="A11" s="125" t="s">
        <v>622</v>
      </c>
      <c r="B11" s="126"/>
      <c r="C11" s="127"/>
      <c r="D11" s="127"/>
      <c r="E11" s="127"/>
      <c r="F11" s="126"/>
      <c r="G11" s="127"/>
      <c r="H11" s="185"/>
      <c r="I11" s="257"/>
      <c r="J11" s="127"/>
    </row>
    <row r="12" spans="1:29" hidden="1">
      <c r="A12" s="121" t="s">
        <v>12</v>
      </c>
      <c r="B12" s="122"/>
      <c r="C12" s="214"/>
      <c r="D12" s="123"/>
      <c r="E12" s="123"/>
      <c r="F12" s="122"/>
      <c r="G12" s="123"/>
      <c r="H12" s="186"/>
      <c r="I12" s="256"/>
      <c r="J12" s="123"/>
    </row>
    <row r="13" spans="1:29" ht="127.5" hidden="1">
      <c r="A13" s="47">
        <v>1.06</v>
      </c>
      <c r="B13" s="342" t="s">
        <v>583</v>
      </c>
      <c r="C13" s="265" t="s">
        <v>609</v>
      </c>
      <c r="D13" s="38"/>
      <c r="E13" s="46" t="str">
        <f>IF(R1.06=$Y$1,100%,IF(R1.06=$Z$1,80%,IF(R1.06=$AA$1,50%,IF(R1.06=$AB$1,20%,""))))</f>
        <v/>
      </c>
      <c r="F13" s="36"/>
      <c r="G13" s="37"/>
      <c r="H13" s="254"/>
      <c r="I13" s="323"/>
      <c r="J13" s="266" t="s">
        <v>618</v>
      </c>
    </row>
    <row r="14" spans="1:29" hidden="1">
      <c r="A14" s="121" t="s">
        <v>13</v>
      </c>
      <c r="B14" s="122"/>
      <c r="C14" s="123"/>
      <c r="D14" s="123"/>
      <c r="E14" s="123"/>
      <c r="F14" s="122"/>
      <c r="G14" s="123"/>
      <c r="H14" s="186"/>
      <c r="I14" s="256"/>
      <c r="J14" s="123"/>
    </row>
    <row r="15" spans="1:29" ht="63.75">
      <c r="A15" s="47">
        <v>1.07</v>
      </c>
      <c r="B15" s="361" t="s">
        <v>584</v>
      </c>
      <c r="C15" s="263" t="s">
        <v>610</v>
      </c>
      <c r="D15" s="38" t="s">
        <v>116</v>
      </c>
      <c r="E15" s="46" t="str">
        <f>IF(R1.07=$Y$1,100%,IF(R1.07=$Z$1,80%,IF(R1.07=$AA$1,50%,IF(R1.07=$AB$1,20%,IF(R1.07=$AC$1,"n/a","")))))</f>
        <v>n/a</v>
      </c>
      <c r="F15" s="36"/>
      <c r="G15" s="37"/>
      <c r="H15" s="254"/>
      <c r="I15" s="323"/>
      <c r="J15" s="266" t="s">
        <v>619</v>
      </c>
    </row>
    <row r="16" spans="1:29" ht="153" hidden="1">
      <c r="A16" s="47">
        <v>1.08</v>
      </c>
      <c r="B16" s="342" t="s">
        <v>585</v>
      </c>
      <c r="C16" s="264" t="s">
        <v>611</v>
      </c>
      <c r="D16" s="38"/>
      <c r="E16" s="46" t="str">
        <f>IF(R1.08=$Y$1,100%,IF(R1.08=$Z$1,80%,IF(R1.08=$AA$1,50%,IF(R1.08=$AB$1,20%,""))))</f>
        <v/>
      </c>
      <c r="F16" s="36"/>
      <c r="G16" s="37"/>
      <c r="H16" s="254"/>
      <c r="I16" s="323"/>
      <c r="J16" s="266" t="s">
        <v>620</v>
      </c>
    </row>
    <row r="17" spans="1:10" hidden="1">
      <c r="A17" s="121" t="s">
        <v>14</v>
      </c>
      <c r="B17" s="122"/>
      <c r="C17" s="214"/>
      <c r="D17" s="123"/>
      <c r="E17" s="123"/>
      <c r="F17" s="122"/>
      <c r="G17" s="123"/>
      <c r="H17" s="186"/>
      <c r="I17" s="256"/>
      <c r="J17" s="123"/>
    </row>
    <row r="18" spans="1:10" ht="127.5" hidden="1">
      <c r="A18" s="47">
        <v>1.0900000000000001</v>
      </c>
      <c r="B18" s="342" t="s">
        <v>586</v>
      </c>
      <c r="C18" s="264" t="s">
        <v>612</v>
      </c>
      <c r="D18" s="38"/>
      <c r="E18" s="46" t="str">
        <f>IF(R1.09=$Y$1,100%,IF(R1.09=$Z$1,80%,IF(R1.09=$AA$1,50%,IF(R1.09=$AB$1,20%,""))))</f>
        <v/>
      </c>
      <c r="F18" s="36"/>
      <c r="G18" s="37"/>
      <c r="H18" s="254"/>
      <c r="I18" s="323"/>
      <c r="J18" s="266" t="s">
        <v>621</v>
      </c>
    </row>
    <row r="19" spans="1:10" hidden="1">
      <c r="A19" s="121" t="s">
        <v>623</v>
      </c>
      <c r="B19" s="122"/>
      <c r="C19" s="214"/>
      <c r="D19" s="123"/>
      <c r="E19" s="123"/>
      <c r="F19" s="122"/>
      <c r="G19" s="123"/>
      <c r="H19" s="186"/>
      <c r="I19" s="256"/>
      <c r="J19" s="123"/>
    </row>
    <row r="20" spans="1:10" ht="229.5" hidden="1">
      <c r="A20" s="48">
        <v>1.1000000000000001</v>
      </c>
      <c r="B20" s="342" t="s">
        <v>587</v>
      </c>
      <c r="C20" s="264" t="s">
        <v>15</v>
      </c>
      <c r="D20" s="38"/>
      <c r="E20" s="46" t="str">
        <f>IF(R1.10=$Y$1,100%,IF(R1.10=$Z$1,80%,IF(R1.10=$AA$1,50%,IF(R1.10=$AB$1,20%,""))))</f>
        <v/>
      </c>
      <c r="F20" s="36"/>
      <c r="G20" s="37"/>
      <c r="H20" s="254"/>
      <c r="I20" s="323"/>
      <c r="J20" s="266" t="s">
        <v>464</v>
      </c>
    </row>
    <row r="21" spans="1:10" ht="63.75" hidden="1">
      <c r="A21" s="47">
        <v>1.1100000000000001</v>
      </c>
      <c r="B21" s="361" t="s">
        <v>588</v>
      </c>
      <c r="C21" s="264" t="s">
        <v>17</v>
      </c>
      <c r="D21" s="38"/>
      <c r="E21" s="46" t="str">
        <f>IF(R1.11=$Y$1,100%,IF(R1.11=$Z$1,80%,IF(R1.11=$AA$1,50%,IF(R1.11=$AB$1,20%,""))))</f>
        <v/>
      </c>
      <c r="F21" s="36"/>
      <c r="G21" s="37"/>
      <c r="H21" s="254"/>
      <c r="I21" s="323"/>
      <c r="J21" s="266" t="s">
        <v>465</v>
      </c>
    </row>
    <row r="22" spans="1:10" hidden="1">
      <c r="A22" s="121" t="s">
        <v>19</v>
      </c>
      <c r="B22" s="122"/>
      <c r="C22" s="214"/>
      <c r="D22" s="123"/>
      <c r="E22" s="123"/>
      <c r="F22" s="122"/>
      <c r="G22" s="123"/>
      <c r="H22" s="186"/>
      <c r="I22" s="256"/>
      <c r="J22" s="123"/>
    </row>
    <row r="23" spans="1:10" ht="114.75" hidden="1">
      <c r="A23" s="47">
        <v>1.1200000000000001</v>
      </c>
      <c r="B23" s="342" t="s">
        <v>589</v>
      </c>
      <c r="C23" s="264" t="s">
        <v>18</v>
      </c>
      <c r="D23" s="38"/>
      <c r="E23" s="46" t="str">
        <f>IF(R1.12=$Y$1,100%,IF(R1.12=$Z$1,80%,IF(R1.12=$AA$1,50%,IF(R1.12=$AB$1,20%,""))))</f>
        <v/>
      </c>
      <c r="F23" s="36"/>
      <c r="G23" s="37"/>
      <c r="H23" s="254"/>
      <c r="I23" s="323"/>
      <c r="J23" s="266" t="s">
        <v>466</v>
      </c>
    </row>
    <row r="24" spans="1:10" ht="114.75" hidden="1">
      <c r="A24" s="47">
        <v>1.1299999999999999</v>
      </c>
      <c r="B24" s="361" t="s">
        <v>590</v>
      </c>
      <c r="C24" s="264" t="s">
        <v>20</v>
      </c>
      <c r="D24" s="38"/>
      <c r="E24" s="46" t="str">
        <f>IF(R1.13=$Y$1,100%,IF(R1.13=$Z$1,80%,IF(R1.13=$AA$1,50%,IF(R1.13=$AB$1,20%,""))))</f>
        <v/>
      </c>
      <c r="F24" s="36"/>
      <c r="G24" s="37"/>
      <c r="H24" s="254"/>
      <c r="I24" s="323"/>
      <c r="J24" s="266" t="s">
        <v>467</v>
      </c>
    </row>
    <row r="25" spans="1:10" hidden="1">
      <c r="A25" s="121" t="s">
        <v>23</v>
      </c>
      <c r="B25" s="122"/>
      <c r="C25" s="214"/>
      <c r="D25" s="123"/>
      <c r="E25" s="123"/>
      <c r="F25" s="122"/>
      <c r="G25" s="123"/>
      <c r="H25" s="186"/>
      <c r="I25" s="256"/>
      <c r="J25" s="123"/>
    </row>
    <row r="26" spans="1:10" ht="153" hidden="1">
      <c r="A26" s="47">
        <v>1.1399999999999999</v>
      </c>
      <c r="B26" s="342" t="s">
        <v>591</v>
      </c>
      <c r="C26" s="264" t="s">
        <v>21</v>
      </c>
      <c r="D26" s="38"/>
      <c r="E26" s="46" t="str">
        <f>IF(R1.14=$Y$1,100%,IF(R1.14=$Z$1,80%,IF(R1.14=$AA$1,50%,IF(R1.14=$AB$1,20%,""))))</f>
        <v/>
      </c>
      <c r="F26" s="36"/>
      <c r="G26" s="37"/>
      <c r="H26" s="254"/>
      <c r="I26" s="323"/>
      <c r="J26" s="266" t="s">
        <v>468</v>
      </c>
    </row>
    <row r="27" spans="1:10" ht="63.75" hidden="1">
      <c r="A27" s="47">
        <v>1.1499999999999999</v>
      </c>
      <c r="B27" s="342" t="s">
        <v>592</v>
      </c>
      <c r="C27" s="264" t="s">
        <v>22</v>
      </c>
      <c r="D27" s="38"/>
      <c r="E27" s="46" t="str">
        <f>IF(R1.15=$Y$1,100%,IF(R1.15=$Z$1,80%,IF(R1.15=$AA$1,50%,IF(R1.15=$AB$1,20%,""))))</f>
        <v/>
      </c>
      <c r="F27" s="36"/>
      <c r="G27" s="37"/>
      <c r="H27" s="254"/>
      <c r="I27" s="323"/>
      <c r="J27" s="266" t="s">
        <v>469</v>
      </c>
    </row>
    <row r="28" spans="1:10" ht="102" hidden="1">
      <c r="A28" s="47">
        <v>1.1599999999999999</v>
      </c>
      <c r="B28" s="361" t="s">
        <v>593</v>
      </c>
      <c r="C28" s="264" t="s">
        <v>24</v>
      </c>
      <c r="D28" s="38"/>
      <c r="E28" s="46" t="str">
        <f>IF(R1.16=$Y$1,100%,IF(R1.16=$Z$1,80%,IF(R1.16=$AA$1,50%,IF(R1.16=$AB$1,20%,""))))</f>
        <v/>
      </c>
      <c r="F28" s="36"/>
      <c r="G28" s="37"/>
      <c r="H28" s="254"/>
      <c r="I28" s="323"/>
      <c r="J28" s="266" t="s">
        <v>470</v>
      </c>
    </row>
    <row r="29" spans="1:10" ht="76.5">
      <c r="A29" s="47">
        <v>1.17</v>
      </c>
      <c r="B29" s="361" t="s">
        <v>594</v>
      </c>
      <c r="C29" s="264" t="s">
        <v>25</v>
      </c>
      <c r="D29" s="38" t="s">
        <v>116</v>
      </c>
      <c r="E29" s="46" t="str">
        <f>IF(R1.17=$Y$1,100%,IF(R1.17=$Z$1,80%,IF(R1.17=$AA$1,50%,IF(R1.17=$AB$1,20%,IF(R1.17=$AC$1,"n/a","")))))</f>
        <v>n/a</v>
      </c>
      <c r="F29" s="36"/>
      <c r="G29" s="37"/>
      <c r="H29" s="254"/>
      <c r="I29" s="323"/>
      <c r="J29" s="266" t="s">
        <v>471</v>
      </c>
    </row>
    <row r="30" spans="1:10" hidden="1">
      <c r="A30" s="125" t="s">
        <v>27</v>
      </c>
      <c r="B30" s="126"/>
      <c r="C30" s="127"/>
      <c r="D30" s="127"/>
      <c r="E30" s="127"/>
      <c r="F30" s="126"/>
      <c r="G30" s="127"/>
      <c r="H30" s="185"/>
      <c r="I30" s="257"/>
      <c r="J30" s="127"/>
    </row>
    <row r="31" spans="1:10" hidden="1">
      <c r="A31" s="121" t="s">
        <v>28</v>
      </c>
      <c r="B31" s="122"/>
      <c r="C31" s="123"/>
      <c r="D31" s="123"/>
      <c r="E31" s="123"/>
      <c r="F31" s="122"/>
      <c r="G31" s="123"/>
      <c r="H31" s="186"/>
      <c r="I31" s="214"/>
      <c r="J31" s="123"/>
    </row>
    <row r="32" spans="1:10" ht="127.5">
      <c r="A32" s="47">
        <v>1.18</v>
      </c>
      <c r="B32" s="342" t="s">
        <v>595</v>
      </c>
      <c r="C32" s="264" t="s">
        <v>26</v>
      </c>
      <c r="D32" s="38" t="s">
        <v>116</v>
      </c>
      <c r="E32" s="46" t="str">
        <f>IF(R1.18=$Y$1,100%,IF(R1.18=$Z$1,80%,IF(R1.18=$AA$1,50%,IF(R1.18=$AB$1,20%,IF(R1.18=$AC$1,"n/a","")))))</f>
        <v>n/a</v>
      </c>
      <c r="F32" s="36"/>
      <c r="G32" s="37"/>
      <c r="H32" s="254"/>
      <c r="I32" s="323"/>
      <c r="J32" s="266" t="s">
        <v>472</v>
      </c>
    </row>
    <row r="33" spans="1:11" hidden="1">
      <c r="A33" s="121" t="s">
        <v>624</v>
      </c>
      <c r="B33" s="122"/>
      <c r="C33" s="123"/>
      <c r="D33" s="123"/>
      <c r="E33" s="123"/>
      <c r="F33" s="122"/>
      <c r="G33" s="123"/>
      <c r="H33" s="186"/>
      <c r="I33" s="214"/>
      <c r="J33" s="123"/>
    </row>
    <row r="34" spans="1:11" ht="153" hidden="1">
      <c r="A34" s="47">
        <v>1.19</v>
      </c>
      <c r="B34" s="342" t="s">
        <v>596</v>
      </c>
      <c r="C34" s="264" t="s">
        <v>29</v>
      </c>
      <c r="D34" s="38"/>
      <c r="E34" s="46" t="str">
        <f>IF(R1.19=$Y$1,100%,IF(R1.19=$Z$1,80%,IF(R1.19=$AA$1,50%,IF(R1.19=$AB$1,20%,""))))</f>
        <v/>
      </c>
      <c r="F34" s="36"/>
      <c r="G34" s="37"/>
      <c r="H34" s="254"/>
      <c r="I34" s="323"/>
      <c r="J34" s="266" t="s">
        <v>473</v>
      </c>
    </row>
    <row r="35" spans="1:11" ht="204" hidden="1">
      <c r="A35" s="48">
        <v>1.2</v>
      </c>
      <c r="B35" s="361" t="s">
        <v>597</v>
      </c>
      <c r="C35" s="264" t="s">
        <v>30</v>
      </c>
      <c r="D35" s="38"/>
      <c r="E35" s="46" t="str">
        <f>IF(R1.20=$Y$1,100%,IF(R1.20=$Z$1,80%,IF(R1.20=$AA$1,50%,IF(R1.20=$AB$1,20%,""))))</f>
        <v/>
      </c>
      <c r="F35" s="36"/>
      <c r="G35" s="37"/>
      <c r="H35" s="254"/>
      <c r="I35" s="323"/>
      <c r="J35" s="266" t="s">
        <v>474</v>
      </c>
    </row>
    <row r="36" spans="1:11" ht="114.75" hidden="1">
      <c r="A36" s="47">
        <v>1.21</v>
      </c>
      <c r="B36" s="342" t="s">
        <v>598</v>
      </c>
      <c r="C36" s="264" t="s">
        <v>31</v>
      </c>
      <c r="D36" s="38"/>
      <c r="E36" s="46" t="str">
        <f>IF(R1.21=$Y$1,100%,IF(R1.21=$Z$1,80%,IF(R1.21=$AA$1,50%,IF(R1.21=$AB$1,20%,""))))</f>
        <v/>
      </c>
      <c r="F36" s="36"/>
      <c r="G36" s="37"/>
      <c r="H36" s="254"/>
      <c r="I36" s="323"/>
      <c r="J36" s="266" t="s">
        <v>475</v>
      </c>
    </row>
    <row r="37" spans="1:11" hidden="1">
      <c r="A37" s="121" t="s">
        <v>36</v>
      </c>
      <c r="B37" s="122"/>
      <c r="C37" s="214"/>
      <c r="D37" s="123"/>
      <c r="E37" s="123"/>
      <c r="F37" s="122"/>
      <c r="G37" s="123"/>
      <c r="H37" s="186"/>
      <c r="I37" s="256"/>
      <c r="J37" s="123"/>
    </row>
    <row r="38" spans="1:11" ht="63.75" hidden="1">
      <c r="A38" s="47">
        <v>1.22</v>
      </c>
      <c r="B38" s="342" t="s">
        <v>599</v>
      </c>
      <c r="C38" s="264" t="s">
        <v>32</v>
      </c>
      <c r="D38" s="38"/>
      <c r="E38" s="46" t="str">
        <f>IF(R1.22=$Y$1,100%,IF(R1.22=$Z$1,80%,IF(R1.22=$AA$1,50%,IF(R1.22=$AB$1,20%,""))))</f>
        <v/>
      </c>
      <c r="F38" s="36"/>
      <c r="G38" s="37"/>
      <c r="H38" s="254"/>
      <c r="I38" s="323"/>
      <c r="J38" s="266" t="s">
        <v>476</v>
      </c>
    </row>
    <row r="39" spans="1:11" hidden="1">
      <c r="A39" s="121" t="s">
        <v>39</v>
      </c>
      <c r="B39" s="122"/>
      <c r="C39" s="214"/>
      <c r="D39" s="123"/>
      <c r="E39" s="123"/>
      <c r="F39" s="122"/>
      <c r="G39" s="123"/>
      <c r="H39" s="186"/>
      <c r="I39" s="256"/>
      <c r="J39" s="123"/>
    </row>
    <row r="40" spans="1:11" ht="127.5" hidden="1">
      <c r="A40" s="47">
        <v>1.23</v>
      </c>
      <c r="B40" s="342" t="s">
        <v>600</v>
      </c>
      <c r="C40" s="264" t="s">
        <v>34</v>
      </c>
      <c r="D40" s="38"/>
      <c r="E40" s="46" t="str">
        <f>IF(R1.23=$Y$1,100%,IF(R1.23=$Z$1,80%,IF(R1.23=$AA$1,50%,IF(R1.23=$AB$1,20%,""))))</f>
        <v/>
      </c>
      <c r="F40" s="36"/>
      <c r="G40" s="37"/>
      <c r="H40" s="254"/>
      <c r="I40" s="323"/>
      <c r="J40" s="266" t="s">
        <v>477</v>
      </c>
    </row>
    <row r="41" spans="1:11" hidden="1">
      <c r="A41" s="121" t="s">
        <v>625</v>
      </c>
      <c r="B41" s="122"/>
      <c r="C41" s="214"/>
      <c r="D41" s="123"/>
      <c r="E41" s="123"/>
      <c r="F41" s="122"/>
      <c r="G41" s="123"/>
      <c r="H41" s="186"/>
      <c r="I41" s="256"/>
      <c r="J41" s="123"/>
    </row>
    <row r="42" spans="1:11" ht="114.75" hidden="1">
      <c r="A42" s="47">
        <v>1.24</v>
      </c>
      <c r="B42" s="342" t="s">
        <v>601</v>
      </c>
      <c r="C42" s="264" t="s">
        <v>35</v>
      </c>
      <c r="D42" s="38"/>
      <c r="E42" s="46" t="str">
        <f>IF(R1.24=$Y$1,100%,IF(R1.24=$Z$1,80%,IF(R1.24=$AA$1,50%,IF(R1.24=$AB$1,20%,""))))</f>
        <v/>
      </c>
      <c r="F42" s="36"/>
      <c r="G42" s="37"/>
      <c r="H42" s="254"/>
      <c r="I42" s="323"/>
      <c r="J42" s="266" t="s">
        <v>478</v>
      </c>
    </row>
    <row r="43" spans="1:11" hidden="1">
      <c r="A43" s="125" t="s">
        <v>853</v>
      </c>
      <c r="B43" s="126"/>
      <c r="C43" s="127"/>
      <c r="D43" s="127"/>
      <c r="E43" s="127"/>
      <c r="F43" s="126"/>
      <c r="G43" s="127"/>
      <c r="H43" s="185"/>
      <c r="I43" s="257"/>
      <c r="J43" s="127"/>
    </row>
    <row r="44" spans="1:11" hidden="1">
      <c r="A44" s="121" t="s">
        <v>36</v>
      </c>
      <c r="B44" s="122"/>
      <c r="C44" s="214"/>
      <c r="D44" s="123"/>
      <c r="E44" s="123"/>
      <c r="F44" s="122"/>
      <c r="G44" s="123"/>
      <c r="H44" s="186"/>
      <c r="I44" s="256"/>
      <c r="J44" s="123"/>
    </row>
    <row r="45" spans="1:11" ht="76.5" hidden="1">
      <c r="A45" s="47">
        <v>1.25</v>
      </c>
      <c r="B45" s="342" t="s">
        <v>602</v>
      </c>
      <c r="C45" s="264" t="s">
        <v>37</v>
      </c>
      <c r="D45" s="38"/>
      <c r="E45" s="46" t="str">
        <f>IF(R1.25=$Y$1,100%,IF(R1.25=$Z$1,80%,IF(R1.25=$AA$1,50%,IF(R1.25=$AB$1,20%,""))))</f>
        <v/>
      </c>
      <c r="F45" s="36"/>
      <c r="G45" s="37"/>
      <c r="H45" s="254"/>
      <c r="I45" s="323"/>
      <c r="J45" s="266" t="s">
        <v>479</v>
      </c>
    </row>
    <row r="46" spans="1:11" ht="63.75">
      <c r="A46" s="47">
        <v>1.26</v>
      </c>
      <c r="B46" s="361" t="s">
        <v>603</v>
      </c>
      <c r="C46" s="264" t="s">
        <v>38</v>
      </c>
      <c r="D46" s="38" t="s">
        <v>116</v>
      </c>
      <c r="E46" s="46" t="str">
        <f>IF(R1.26=$Y$1,100%,IF(R1.26=$Z$1,80%,IF(R1.26=$AA$1,50%,IF(R1.26=$AB$1,20%,IF(R1.26=$AC$1,"n/a","")))))</f>
        <v>n/a</v>
      </c>
      <c r="F46" s="36"/>
      <c r="G46" s="37"/>
      <c r="H46" s="254"/>
      <c r="I46" s="323"/>
      <c r="J46" s="266" t="s">
        <v>480</v>
      </c>
    </row>
    <row r="47" spans="1:11" s="349" customFormat="1" ht="18" hidden="1">
      <c r="A47" s="343"/>
      <c r="B47" s="344"/>
      <c r="C47" s="344"/>
      <c r="D47" s="369"/>
      <c r="E47" s="373"/>
      <c r="F47" s="371"/>
      <c r="G47" s="345"/>
      <c r="H47" s="344"/>
      <c r="I47" s="346"/>
      <c r="J47" s="347"/>
      <c r="K47" s="348"/>
    </row>
    <row r="48" spans="1:11" s="355" customFormat="1" ht="18" hidden="1">
      <c r="A48" s="350"/>
      <c r="B48" s="351"/>
      <c r="C48" s="351"/>
      <c r="D48" s="370"/>
      <c r="E48" s="374"/>
      <c r="F48" s="372"/>
      <c r="G48" s="352"/>
      <c r="H48" s="351"/>
      <c r="I48" s="353"/>
      <c r="J48" s="354"/>
      <c r="K48" s="353"/>
    </row>
    <row r="49" spans="1:11" s="355" customFormat="1" ht="18" hidden="1">
      <c r="A49" s="350"/>
      <c r="B49" s="351"/>
      <c r="C49" s="351"/>
      <c r="D49" s="370"/>
      <c r="E49" s="374"/>
      <c r="F49" s="372"/>
      <c r="G49" s="352"/>
      <c r="H49" s="351"/>
      <c r="I49" s="353"/>
      <c r="J49" s="354"/>
      <c r="K49" s="353"/>
    </row>
    <row r="50" spans="1:11" s="355" customFormat="1" ht="18" hidden="1">
      <c r="A50" s="350"/>
      <c r="B50" s="351"/>
      <c r="C50" s="351"/>
      <c r="D50" s="370"/>
      <c r="E50" s="374"/>
      <c r="F50" s="372"/>
      <c r="G50" s="352"/>
      <c r="H50" s="351"/>
      <c r="I50" s="353"/>
      <c r="J50" s="354"/>
      <c r="K50" s="353"/>
    </row>
    <row r="59" spans="1:11" hidden="1"/>
    <row r="60" spans="1:11" hidden="1"/>
    <row r="61" spans="1:11" hidden="1"/>
    <row r="62" spans="1:11" hidden="1"/>
    <row r="63" spans="1:11" hidden="1"/>
    <row r="64" spans="1:11"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sheetData>
  <autoFilter ref="A3:K50" xr:uid="{00000000-0009-0000-0000-000001000000}">
    <filterColumn colId="3">
      <customFilters>
        <customFilter operator="notEqual" val=" "/>
      </customFilters>
    </filterColumn>
  </autoFilter>
  <conditionalFormatting sqref="D6:D10">
    <cfRule type="cellIs" dxfId="101" priority="31" operator="equal">
      <formula>"Not met"</formula>
    </cfRule>
  </conditionalFormatting>
  <conditionalFormatting sqref="D13">
    <cfRule type="cellIs" dxfId="100" priority="30" operator="equal">
      <formula>"Not met"</formula>
    </cfRule>
  </conditionalFormatting>
  <conditionalFormatting sqref="D15:D16">
    <cfRule type="cellIs" dxfId="99" priority="28" operator="equal">
      <formula>"Not met"</formula>
    </cfRule>
  </conditionalFormatting>
  <conditionalFormatting sqref="D18">
    <cfRule type="cellIs" dxfId="98" priority="27" operator="equal">
      <formula>"Not met"</formula>
    </cfRule>
  </conditionalFormatting>
  <conditionalFormatting sqref="D20:D21">
    <cfRule type="cellIs" dxfId="97" priority="25" operator="equal">
      <formula>"Not met"</formula>
    </cfRule>
  </conditionalFormatting>
  <conditionalFormatting sqref="D23:D24">
    <cfRule type="cellIs" dxfId="96" priority="23" operator="equal">
      <formula>"Not met"</formula>
    </cfRule>
  </conditionalFormatting>
  <conditionalFormatting sqref="D26:D29">
    <cfRule type="cellIs" dxfId="95" priority="2" operator="equal">
      <formula>"Not met"</formula>
    </cfRule>
  </conditionalFormatting>
  <conditionalFormatting sqref="D32">
    <cfRule type="cellIs" dxfId="94" priority="18" operator="equal">
      <formula>"Not met"</formula>
    </cfRule>
  </conditionalFormatting>
  <conditionalFormatting sqref="D34:D36">
    <cfRule type="cellIs" dxfId="93" priority="15" operator="equal">
      <formula>"Not met"</formula>
    </cfRule>
  </conditionalFormatting>
  <conditionalFormatting sqref="D38">
    <cfRule type="cellIs" dxfId="92" priority="14" operator="equal">
      <formula>"Not met"</formula>
    </cfRule>
  </conditionalFormatting>
  <conditionalFormatting sqref="D40">
    <cfRule type="cellIs" dxfId="91" priority="13" operator="equal">
      <formula>"Not met"</formula>
    </cfRule>
  </conditionalFormatting>
  <conditionalFormatting sqref="D42">
    <cfRule type="cellIs" dxfId="90" priority="12" operator="equal">
      <formula>"Not met"</formula>
    </cfRule>
  </conditionalFormatting>
  <conditionalFormatting sqref="D45:D46">
    <cfRule type="cellIs" dxfId="89" priority="1" operator="equal">
      <formula>"Not met"</formula>
    </cfRule>
  </conditionalFormatting>
  <conditionalFormatting sqref="F47:F50">
    <cfRule type="cellIs" dxfId="88" priority="3" operator="equal">
      <formula>"Not met"</formula>
    </cfRule>
  </conditionalFormatting>
  <dataValidations count="5">
    <dataValidation type="list" allowBlank="1" showInputMessage="1" showErrorMessage="1" sqref="I6:I11 K47:K50 I45:I46 I40:I43 I38 I34:I36 I20:I32 I15:I18 I13" xr:uid="{00000000-0002-0000-0100-000000000000}">
      <formula1>$Y$2:$AA$2</formula1>
    </dataValidation>
    <dataValidation type="list" allowBlank="1" showInputMessage="1" showErrorMessage="1" sqref="D6 F47:F49 D30:D31 D8 D40:D43 D38 D34:D36 D10:D11 D16:D18 D13 D20:D28 D45" xr:uid="{00000000-0002-0000-0100-000001000000}">
      <formula1>$Y$1:$AB$1</formula1>
    </dataValidation>
    <dataValidation allowBlank="1" showInputMessage="1" showErrorMessage="1" prompt="Value must be between 0% to 100%." sqref="G47:G50 E13 E6:E10 E18 E34:E36 E38 E32 E26:E29 E15:E16 E20:E21 E23:E24 E42 E40 E45:E46" xr:uid="{00000000-0002-0000-0100-000002000000}"/>
    <dataValidation type="list" allowBlank="1" showInputMessage="1" showErrorMessage="1" sqref="D7 F50 D32 D9 D15 D29 D46" xr:uid="{00000000-0002-0000-0100-000005000000}">
      <formula1>$Y$1:$AC$1</formula1>
    </dataValidation>
    <dataValidation type="date" allowBlank="1" showInputMessage="1" showErrorMessage="1" prompt="Enter a date value (for example, 19/10/2020)" sqref="J47:J50 H6:H46" xr:uid="{00000000-0002-0000-0100-000004000000}">
      <formula1>StartDate</formula1>
      <formula2>EndDate</formula2>
    </dataValidation>
  </dataValidations>
  <hyperlinks>
    <hyperlink ref="J6" location="'Gov-TL'!T1.01" display="Click here to navigate to the task list for Action 1.01" xr:uid="{00000000-0004-0000-0100-000000000000}"/>
    <hyperlink ref="J7" location="'Gov-TL'!T1.02" display="Click here to navigate to the task list for Action 1.02" xr:uid="{00000000-0004-0000-0100-000001000000}"/>
    <hyperlink ref="J8" location="'Gov-TL'!T1.03" display="Click here to navigate to the task list for Action 1.03" xr:uid="{00000000-0004-0000-0100-000002000000}"/>
    <hyperlink ref="J9" location="'Gov-TL'!T1.04" display="Click here to navigate to the task list for Action 1.04" xr:uid="{00000000-0004-0000-0100-000003000000}"/>
    <hyperlink ref="J10" location="'Gov-TL'!T1.05" display="Click here to navigate to the task list for Action 1.05" xr:uid="{00000000-0004-0000-0100-000004000000}"/>
    <hyperlink ref="J13" location="'Gov-TL'!T1.06" display="Click here to navigate to the task list for Action 1.06" xr:uid="{00000000-0004-0000-0100-000005000000}"/>
    <hyperlink ref="J15" location="'Gov-TL'!T1.07" display="Click here to navigate to the task list for Action 1.07" xr:uid="{00000000-0004-0000-0100-000006000000}"/>
    <hyperlink ref="J16" location="'Gov-TL'!T1.08" display="Click here to navigate to the task list for Action 1.08" xr:uid="{00000000-0004-0000-0100-000007000000}"/>
    <hyperlink ref="J18" location="'Gov-TL'!T1.09" display="Click here to navigate to the task list for Action 1.09" xr:uid="{00000000-0004-0000-0100-000008000000}"/>
    <hyperlink ref="J20" location="'Gov-TL'!T1.10" display="Click here to navigate to the task list for Action 1.10" xr:uid="{00000000-0004-0000-0100-000009000000}"/>
    <hyperlink ref="J21" location="'Gov-TL'!T1.11" display="Click here to navigate to the task list for Action 1.11" xr:uid="{00000000-0004-0000-0100-00000A000000}"/>
    <hyperlink ref="J23" location="'Gov-TL'!T1.12" display="Click here to navigate to the task list for Action 1.12" xr:uid="{00000000-0004-0000-0100-00000B000000}"/>
    <hyperlink ref="J24" location="'Gov-TL'!T1.13" display="Click here to navigate to the task list for Action 1.13" xr:uid="{00000000-0004-0000-0100-00000C000000}"/>
    <hyperlink ref="J26" location="'Gov-TL'!T1.14" display="Click here to navigate to the task list for Action 1.14" xr:uid="{00000000-0004-0000-0100-00000D000000}"/>
    <hyperlink ref="J27" location="'Gov-TL'!T1.15" display="Click here to navigate to the task list for Action 1.15" xr:uid="{00000000-0004-0000-0100-00000E000000}"/>
    <hyperlink ref="J28" location="'Gov-TL'!T1.16" display="Click here to navigate to the task list for Action 1.16" xr:uid="{00000000-0004-0000-0100-00000F000000}"/>
    <hyperlink ref="J29" location="'Gov-TL'!T1.17" display="Click here to navigate to the task list for Action 1.17" xr:uid="{00000000-0004-0000-0100-000010000000}"/>
    <hyperlink ref="J32" location="'Gov-TL'!T1.18" display="Click here to navigate to the task list for Action 1.18" xr:uid="{00000000-0004-0000-0100-000011000000}"/>
    <hyperlink ref="J34" location="'Gov-TL'!T1.19" display="Click here to navigate to the task list for Action 1.19" xr:uid="{00000000-0004-0000-0100-000012000000}"/>
    <hyperlink ref="J35" location="'Gov-TL'!T1.20" display="Click here to navigate to the task list for Action 1.20" xr:uid="{00000000-0004-0000-0100-000013000000}"/>
    <hyperlink ref="J36" location="'Gov-TL'!T1.21" display="Click here to navigate to the task list for Action 1.21" xr:uid="{00000000-0004-0000-0100-000014000000}"/>
    <hyperlink ref="J38" location="'Gov-TL'!T1.22" display="Click here to navigate to the task list for Action 1.22" xr:uid="{00000000-0004-0000-0100-000015000000}"/>
    <hyperlink ref="J40" location="'Gov-TL'!T1.23" display="Click here to navigate to the task list for Action 1.23" xr:uid="{00000000-0004-0000-0100-000016000000}"/>
    <hyperlink ref="J42" location="'Gov-TL'!T1.24" display="Click here to navigate to the task list for Action 1.24" xr:uid="{00000000-0004-0000-0100-000017000000}"/>
    <hyperlink ref="J45" location="'Gov-TL'!T1.25" display="Click here to navigate to the task list for Action 1.25" xr:uid="{00000000-0004-0000-0100-000018000000}"/>
    <hyperlink ref="J46" location="'Gov-TL'!T1.26" display="Click here to navigate to the task list for Action 1.26" xr:uid="{00000000-0004-0000-0100-000019000000}"/>
    <hyperlink ref="C6" location="'Gov-EL'!E1.01" display="Click here to navigate to the list of evidence for Action 1.01" xr:uid="{00000000-0004-0000-0100-000021000000}"/>
    <hyperlink ref="C7" location="'Gov-EL'!E1.02" display="Click here to navigate to the list of evidence for Action 1.02" xr:uid="{00000000-0004-0000-0100-000022000000}"/>
    <hyperlink ref="C8" location="'Gov-EL'!E1.03" display="Click here to navigate to the list of evidence for Action 1.03" xr:uid="{00000000-0004-0000-0100-000023000000}"/>
    <hyperlink ref="C9" location="'Gov-EL'!E1.04" display="Click here to navigate to the list of evidence for Action 1.04" xr:uid="{00000000-0004-0000-0100-000024000000}"/>
    <hyperlink ref="C10" location="'Gov-EL'!E1.05" display="Click here to navigate to the list of evidence for Action 1.05" xr:uid="{00000000-0004-0000-0100-000025000000}"/>
    <hyperlink ref="C13" location="'Gov-EL'!E1.06" display="Click here to navigate to the list of evidence for Action 1.06" xr:uid="{00000000-0004-0000-0100-000026000000}"/>
    <hyperlink ref="C15" location="'Gov-EL'!E1.07" display="Click here to navigate to the list of evidence for Action 1.07" xr:uid="{00000000-0004-0000-0100-000027000000}"/>
    <hyperlink ref="C16" location="'Gov-EL'!E1.08" display="Click here to navigate to the list of evidence for Action 1.08" xr:uid="{00000000-0004-0000-0100-000028000000}"/>
    <hyperlink ref="C18" location="'Gov-EL'!E1.09" display="Click here to navigate to the list of evidence for Action 1.09" xr:uid="{00000000-0004-0000-0100-000029000000}"/>
    <hyperlink ref="C20" location="'Gov-EL'!E1.10" display="Click here to navigate to the list of evidence for Action 1.10" xr:uid="{00000000-0004-0000-0100-00002A000000}"/>
    <hyperlink ref="C21" location="'Gov-EL'!E1.11" display="Click here to navigate to the list of evidence for Action 1.11" xr:uid="{00000000-0004-0000-0100-00002B000000}"/>
    <hyperlink ref="C23" location="'Gov-EL'!E1.12" display="Click here to navigate to the list of evidence for Action 1.12" xr:uid="{00000000-0004-0000-0100-00002C000000}"/>
    <hyperlink ref="C24" location="'Gov-EL'!E1.13" display="Click here to navigate to the list of evidence for Action 1.13" xr:uid="{00000000-0004-0000-0100-00002D000000}"/>
    <hyperlink ref="C26" location="'Gov-EL'!E1.14" display="Click here to navigate to the list of evidence for Action 1.14" xr:uid="{00000000-0004-0000-0100-00002E000000}"/>
    <hyperlink ref="C27" location="'Gov-EL'!E1.15" display="Click here to navigate to the list of evidence for Action 1.15" xr:uid="{00000000-0004-0000-0100-00002F000000}"/>
    <hyperlink ref="C28" location="'Gov-EL'!E1.16" display="Click here to navigate to the list of evidence for Action 1.16" xr:uid="{00000000-0004-0000-0100-000030000000}"/>
    <hyperlink ref="C29" location="'Gov-EL'!E1.17" display="Click here to navigate to the list of evidence for Action 1.17" xr:uid="{00000000-0004-0000-0100-000031000000}"/>
    <hyperlink ref="C32" location="'Gov-EL'!E1.18" display="Click here to navigate to the list of evidence for Action 1.17" xr:uid="{00000000-0004-0000-0100-000032000000}"/>
    <hyperlink ref="C34" location="'Gov-EL'!E1.19" display="Click here to navigate to the list of evidence for Action 1.19" xr:uid="{00000000-0004-0000-0100-000033000000}"/>
    <hyperlink ref="C35" location="'Gov-EL'!E1.20" display="Click here to navigate to the list of evidence for Action 1.20" xr:uid="{00000000-0004-0000-0100-000034000000}"/>
    <hyperlink ref="C36" location="'Gov-EL'!E1.21" display="Click here to navigate to the list of evidence for Action 1.21" xr:uid="{00000000-0004-0000-0100-000035000000}"/>
    <hyperlink ref="C38" location="'Gov-EL'!E1.22" display="Click here to navigate to the list of evidence for Action 1.22" xr:uid="{00000000-0004-0000-0100-000036000000}"/>
    <hyperlink ref="C40" location="'Gov-EL'!E1.23" display="Click here to navigate to the list of evidence for Action 1.23" xr:uid="{00000000-0004-0000-0100-000037000000}"/>
    <hyperlink ref="C42" location="'Gov-EL'!E1.24" display="Click here to navigate to the list of evidence for Action 1.24" xr:uid="{00000000-0004-0000-0100-000038000000}"/>
    <hyperlink ref="C45" location="'Gov-EL'!E1.25" display="Click here to navigate to the list of evidence for Action 1.25" xr:uid="{00000000-0004-0000-0100-000039000000}"/>
    <hyperlink ref="C46" location="'Gov-EL'!E1.26" display="Click here to navigate to the list of evidence for Action 1.26" xr:uid="{00000000-0004-0000-0100-00003A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C8E3"/>
  </sheetPr>
  <dimension ref="A1:E153"/>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846</v>
      </c>
    </row>
    <row r="3" spans="2:4" ht="25.5">
      <c r="B3" s="49" t="s">
        <v>0</v>
      </c>
      <c r="C3" s="1"/>
      <c r="D3" s="1"/>
    </row>
    <row r="4" spans="2:4">
      <c r="B4" s="1"/>
      <c r="C4" s="1"/>
      <c r="D4" s="1"/>
    </row>
    <row r="5" spans="2:4" s="294" customFormat="1" ht="25.5" customHeight="1">
      <c r="B5" s="289" t="s">
        <v>1</v>
      </c>
      <c r="C5" s="292" t="s">
        <v>457</v>
      </c>
      <c r="D5" s="293" t="s">
        <v>458</v>
      </c>
    </row>
    <row r="6" spans="2:4">
      <c r="B6" s="153" t="s">
        <v>9</v>
      </c>
      <c r="C6" s="109"/>
      <c r="D6" s="110"/>
    </row>
    <row r="7" spans="2:4">
      <c r="B7" s="154" t="s">
        <v>9</v>
      </c>
      <c r="C7" s="155"/>
      <c r="D7" s="156"/>
    </row>
    <row r="8" spans="2:4">
      <c r="B8" s="267">
        <v>1.01</v>
      </c>
      <c r="C8" s="119" t="s">
        <v>451</v>
      </c>
      <c r="D8" s="120"/>
    </row>
    <row r="9" spans="2:4">
      <c r="B9" s="319"/>
      <c r="C9" s="119" t="s">
        <v>452</v>
      </c>
      <c r="D9" s="120"/>
    </row>
    <row r="10" spans="2:4">
      <c r="B10" s="319"/>
      <c r="C10" s="119" t="s">
        <v>453</v>
      </c>
      <c r="D10" s="120"/>
    </row>
    <row r="11" spans="2:4">
      <c r="B11" s="319"/>
      <c r="C11" s="119" t="s">
        <v>454</v>
      </c>
      <c r="D11" s="120"/>
    </row>
    <row r="12" spans="2:4">
      <c r="B12" s="319"/>
      <c r="C12" s="119" t="s">
        <v>455</v>
      </c>
      <c r="D12" s="120"/>
    </row>
    <row r="13" spans="2:4">
      <c r="B13" s="267">
        <v>1.02</v>
      </c>
      <c r="C13" s="119" t="s">
        <v>451</v>
      </c>
      <c r="D13" s="120"/>
    </row>
    <row r="14" spans="2:4">
      <c r="B14" s="319"/>
      <c r="C14" s="119" t="s">
        <v>452</v>
      </c>
      <c r="D14" s="120"/>
    </row>
    <row r="15" spans="2:4">
      <c r="B15" s="319"/>
      <c r="C15" s="119" t="s">
        <v>453</v>
      </c>
      <c r="D15" s="120"/>
    </row>
    <row r="16" spans="2:4">
      <c r="B16" s="319"/>
      <c r="C16" s="119" t="s">
        <v>454</v>
      </c>
      <c r="D16" s="120"/>
    </row>
    <row r="17" spans="2:4">
      <c r="B17" s="319"/>
      <c r="C17" s="119" t="s">
        <v>455</v>
      </c>
      <c r="D17" s="120"/>
    </row>
    <row r="18" spans="2:4">
      <c r="B18" s="267">
        <v>1.03</v>
      </c>
      <c r="C18" s="119" t="s">
        <v>451</v>
      </c>
      <c r="D18" s="120"/>
    </row>
    <row r="19" spans="2:4">
      <c r="B19" s="319"/>
      <c r="C19" s="119" t="s">
        <v>452</v>
      </c>
      <c r="D19" s="120"/>
    </row>
    <row r="20" spans="2:4">
      <c r="B20" s="319"/>
      <c r="C20" s="119" t="s">
        <v>453</v>
      </c>
      <c r="D20" s="120"/>
    </row>
    <row r="21" spans="2:4">
      <c r="B21" s="319"/>
      <c r="C21" s="119" t="s">
        <v>454</v>
      </c>
      <c r="D21" s="120"/>
    </row>
    <row r="22" spans="2:4">
      <c r="B22" s="319"/>
      <c r="C22" s="119" t="s">
        <v>455</v>
      </c>
      <c r="D22" s="120"/>
    </row>
    <row r="23" spans="2:4">
      <c r="B23" s="267">
        <v>1.04</v>
      </c>
      <c r="C23" s="119" t="s">
        <v>451</v>
      </c>
      <c r="D23" s="120"/>
    </row>
    <row r="24" spans="2:4">
      <c r="B24" s="319"/>
      <c r="C24" s="119" t="s">
        <v>452</v>
      </c>
      <c r="D24" s="120"/>
    </row>
    <row r="25" spans="2:4">
      <c r="B25" s="319"/>
      <c r="C25" s="119" t="s">
        <v>453</v>
      </c>
      <c r="D25" s="120"/>
    </row>
    <row r="26" spans="2:4">
      <c r="B26" s="319"/>
      <c r="C26" s="119" t="s">
        <v>454</v>
      </c>
      <c r="D26" s="120"/>
    </row>
    <row r="27" spans="2:4">
      <c r="B27" s="319"/>
      <c r="C27" s="119" t="s">
        <v>455</v>
      </c>
      <c r="D27" s="120"/>
    </row>
    <row r="28" spans="2:4">
      <c r="B28" s="267">
        <v>1.05</v>
      </c>
      <c r="C28" s="119" t="s">
        <v>451</v>
      </c>
      <c r="D28" s="120"/>
    </row>
    <row r="29" spans="2:4">
      <c r="B29" s="319"/>
      <c r="C29" s="119" t="s">
        <v>452</v>
      </c>
      <c r="D29" s="120"/>
    </row>
    <row r="30" spans="2:4">
      <c r="B30" s="319"/>
      <c r="C30" s="119" t="s">
        <v>453</v>
      </c>
      <c r="D30" s="120"/>
    </row>
    <row r="31" spans="2:4">
      <c r="B31" s="319"/>
      <c r="C31" s="119" t="s">
        <v>454</v>
      </c>
      <c r="D31" s="120"/>
    </row>
    <row r="32" spans="2:4">
      <c r="B32" s="319"/>
      <c r="C32" s="119" t="s">
        <v>455</v>
      </c>
      <c r="D32" s="120"/>
    </row>
    <row r="33" spans="2:4">
      <c r="B33" s="153" t="s">
        <v>11</v>
      </c>
      <c r="C33" s="206"/>
      <c r="D33" s="207"/>
    </row>
    <row r="34" spans="2:4">
      <c r="B34" s="154" t="s">
        <v>10</v>
      </c>
      <c r="C34" s="201"/>
      <c r="D34" s="205"/>
    </row>
    <row r="35" spans="2:4">
      <c r="B35" s="267">
        <v>1.06</v>
      </c>
      <c r="C35" s="119" t="s">
        <v>451</v>
      </c>
      <c r="D35" s="120"/>
    </row>
    <row r="36" spans="2:4">
      <c r="B36" s="319"/>
      <c r="C36" s="119" t="s">
        <v>452</v>
      </c>
      <c r="D36" s="120"/>
    </row>
    <row r="37" spans="2:4">
      <c r="B37" s="319"/>
      <c r="C37" s="119" t="s">
        <v>453</v>
      </c>
      <c r="D37" s="120"/>
    </row>
    <row r="38" spans="2:4">
      <c r="B38" s="319"/>
      <c r="C38" s="119" t="s">
        <v>454</v>
      </c>
      <c r="D38" s="120"/>
    </row>
    <row r="39" spans="2:4">
      <c r="B39" s="319"/>
      <c r="C39" s="119" t="s">
        <v>455</v>
      </c>
      <c r="D39" s="120"/>
    </row>
    <row r="40" spans="2:4">
      <c r="B40" s="154" t="s">
        <v>13</v>
      </c>
      <c r="C40" s="201"/>
      <c r="D40" s="205"/>
    </row>
    <row r="41" spans="2:4">
      <c r="B41" s="267">
        <v>1.07</v>
      </c>
      <c r="C41" s="119" t="s">
        <v>451</v>
      </c>
      <c r="D41" s="120"/>
    </row>
    <row r="42" spans="2:4">
      <c r="B42" s="319"/>
      <c r="C42" s="119" t="s">
        <v>452</v>
      </c>
      <c r="D42" s="120"/>
    </row>
    <row r="43" spans="2:4">
      <c r="B43" s="319"/>
      <c r="C43" s="119" t="s">
        <v>453</v>
      </c>
      <c r="D43" s="120"/>
    </row>
    <row r="44" spans="2:4">
      <c r="B44" s="319"/>
      <c r="C44" s="119" t="s">
        <v>454</v>
      </c>
      <c r="D44" s="120"/>
    </row>
    <row r="45" spans="2:4">
      <c r="B45" s="319"/>
      <c r="C45" s="119" t="s">
        <v>455</v>
      </c>
      <c r="D45" s="120"/>
    </row>
    <row r="46" spans="2:4">
      <c r="B46" s="267">
        <v>1.08</v>
      </c>
      <c r="C46" s="119" t="s">
        <v>451</v>
      </c>
      <c r="D46" s="120"/>
    </row>
    <row r="47" spans="2:4">
      <c r="B47" s="319"/>
      <c r="C47" s="119" t="s">
        <v>452</v>
      </c>
      <c r="D47" s="120"/>
    </row>
    <row r="48" spans="2:4">
      <c r="B48" s="319"/>
      <c r="C48" s="119" t="s">
        <v>453</v>
      </c>
      <c r="D48" s="120"/>
    </row>
    <row r="49" spans="2:4">
      <c r="B49" s="319"/>
      <c r="C49" s="119" t="s">
        <v>454</v>
      </c>
      <c r="D49" s="120"/>
    </row>
    <row r="50" spans="2:4">
      <c r="B50" s="319"/>
      <c r="C50" s="119" t="s">
        <v>455</v>
      </c>
      <c r="D50" s="120"/>
    </row>
    <row r="51" spans="2:4">
      <c r="B51" s="154" t="s">
        <v>14</v>
      </c>
      <c r="C51" s="201"/>
      <c r="D51" s="205"/>
    </row>
    <row r="52" spans="2:4">
      <c r="B52" s="267">
        <v>1.0900000000000001</v>
      </c>
      <c r="C52" s="119" t="s">
        <v>451</v>
      </c>
      <c r="D52" s="120"/>
    </row>
    <row r="53" spans="2:4">
      <c r="B53" s="319"/>
      <c r="C53" s="119" t="s">
        <v>452</v>
      </c>
      <c r="D53" s="120"/>
    </row>
    <row r="54" spans="2:4">
      <c r="B54" s="319"/>
      <c r="C54" s="119" t="s">
        <v>453</v>
      </c>
      <c r="D54" s="120"/>
    </row>
    <row r="55" spans="2:4">
      <c r="B55" s="319"/>
      <c r="C55" s="119" t="s">
        <v>454</v>
      </c>
      <c r="D55" s="120"/>
    </row>
    <row r="56" spans="2:4">
      <c r="B56" s="319"/>
      <c r="C56" s="119" t="s">
        <v>455</v>
      </c>
      <c r="D56" s="120"/>
    </row>
    <row r="57" spans="2:4">
      <c r="B57" s="154" t="s">
        <v>16</v>
      </c>
      <c r="C57" s="201"/>
      <c r="D57" s="205"/>
    </row>
    <row r="58" spans="2:4">
      <c r="B58" s="268">
        <v>1.1000000000000001</v>
      </c>
      <c r="C58" s="119" t="s">
        <v>451</v>
      </c>
      <c r="D58" s="120"/>
    </row>
    <row r="59" spans="2:4">
      <c r="B59" s="319"/>
      <c r="C59" s="119" t="s">
        <v>452</v>
      </c>
      <c r="D59" s="120"/>
    </row>
    <row r="60" spans="2:4">
      <c r="B60" s="319"/>
      <c r="C60" s="119" t="s">
        <v>453</v>
      </c>
      <c r="D60" s="120"/>
    </row>
    <row r="61" spans="2:4">
      <c r="B61" s="319"/>
      <c r="C61" s="119" t="s">
        <v>454</v>
      </c>
      <c r="D61" s="120"/>
    </row>
    <row r="62" spans="2:4">
      <c r="B62" s="319"/>
      <c r="C62" s="119" t="s">
        <v>455</v>
      </c>
      <c r="D62" s="120"/>
    </row>
    <row r="63" spans="2:4">
      <c r="B63" s="267">
        <v>1.1100000000000001</v>
      </c>
      <c r="C63" s="119" t="s">
        <v>451</v>
      </c>
      <c r="D63" s="120"/>
    </row>
    <row r="64" spans="2:4">
      <c r="B64" s="319"/>
      <c r="C64" s="119" t="s">
        <v>452</v>
      </c>
      <c r="D64" s="120"/>
    </row>
    <row r="65" spans="2:4">
      <c r="B65" s="319"/>
      <c r="C65" s="119" t="s">
        <v>453</v>
      </c>
      <c r="D65" s="120"/>
    </row>
    <row r="66" spans="2:4">
      <c r="B66" s="319"/>
      <c r="C66" s="119" t="s">
        <v>454</v>
      </c>
      <c r="D66" s="120"/>
    </row>
    <row r="67" spans="2:4">
      <c r="B67" s="319"/>
      <c r="C67" s="119" t="s">
        <v>455</v>
      </c>
      <c r="D67" s="120"/>
    </row>
    <row r="68" spans="2:4">
      <c r="B68" s="154" t="s">
        <v>19</v>
      </c>
      <c r="C68" s="201"/>
      <c r="D68" s="205"/>
    </row>
    <row r="69" spans="2:4">
      <c r="B69" s="267">
        <v>1.1200000000000001</v>
      </c>
      <c r="C69" s="119" t="s">
        <v>451</v>
      </c>
      <c r="D69" s="120"/>
    </row>
    <row r="70" spans="2:4">
      <c r="B70" s="319"/>
      <c r="C70" s="119" t="s">
        <v>452</v>
      </c>
      <c r="D70" s="120"/>
    </row>
    <row r="71" spans="2:4">
      <c r="B71" s="319"/>
      <c r="C71" s="119" t="s">
        <v>453</v>
      </c>
      <c r="D71" s="120"/>
    </row>
    <row r="72" spans="2:4">
      <c r="B72" s="319"/>
      <c r="C72" s="119" t="s">
        <v>454</v>
      </c>
      <c r="D72" s="120"/>
    </row>
    <row r="73" spans="2:4">
      <c r="B73" s="319"/>
      <c r="C73" s="119" t="s">
        <v>455</v>
      </c>
      <c r="D73" s="120"/>
    </row>
    <row r="74" spans="2:4">
      <c r="B74" s="267">
        <v>1.1299999999999999</v>
      </c>
      <c r="C74" s="119" t="s">
        <v>451</v>
      </c>
      <c r="D74" s="120"/>
    </row>
    <row r="75" spans="2:4">
      <c r="B75" s="319"/>
      <c r="C75" s="119" t="s">
        <v>452</v>
      </c>
      <c r="D75" s="120"/>
    </row>
    <row r="76" spans="2:4">
      <c r="B76" s="319"/>
      <c r="C76" s="119" t="s">
        <v>453</v>
      </c>
      <c r="D76" s="120"/>
    </row>
    <row r="77" spans="2:4">
      <c r="B77" s="319"/>
      <c r="C77" s="119" t="s">
        <v>454</v>
      </c>
      <c r="D77" s="120"/>
    </row>
    <row r="78" spans="2:4">
      <c r="B78" s="319"/>
      <c r="C78" s="119" t="s">
        <v>455</v>
      </c>
      <c r="D78" s="120"/>
    </row>
    <row r="79" spans="2:4">
      <c r="B79" s="154" t="s">
        <v>23</v>
      </c>
      <c r="C79" s="201"/>
      <c r="D79" s="205"/>
    </row>
    <row r="80" spans="2:4">
      <c r="B80" s="267">
        <v>1.1399999999999999</v>
      </c>
      <c r="C80" s="119" t="s">
        <v>451</v>
      </c>
      <c r="D80" s="120"/>
    </row>
    <row r="81" spans="2:4">
      <c r="B81" s="319"/>
      <c r="C81" s="119" t="s">
        <v>452</v>
      </c>
      <c r="D81" s="120"/>
    </row>
    <row r="82" spans="2:4">
      <c r="B82" s="319"/>
      <c r="C82" s="119" t="s">
        <v>453</v>
      </c>
      <c r="D82" s="120"/>
    </row>
    <row r="83" spans="2:4">
      <c r="B83" s="319"/>
      <c r="C83" s="119" t="s">
        <v>454</v>
      </c>
      <c r="D83" s="120"/>
    </row>
    <row r="84" spans="2:4">
      <c r="B84" s="319"/>
      <c r="C84" s="119" t="s">
        <v>455</v>
      </c>
      <c r="D84" s="120"/>
    </row>
    <row r="85" spans="2:4">
      <c r="B85" s="267">
        <v>1.1499999999999999</v>
      </c>
      <c r="C85" s="119" t="s">
        <v>451</v>
      </c>
      <c r="D85" s="120"/>
    </row>
    <row r="86" spans="2:4">
      <c r="B86" s="319"/>
      <c r="C86" s="119" t="s">
        <v>452</v>
      </c>
      <c r="D86" s="120"/>
    </row>
    <row r="87" spans="2:4">
      <c r="B87" s="319"/>
      <c r="C87" s="119" t="s">
        <v>453</v>
      </c>
      <c r="D87" s="120"/>
    </row>
    <row r="88" spans="2:4">
      <c r="B88" s="319"/>
      <c r="C88" s="119" t="s">
        <v>454</v>
      </c>
      <c r="D88" s="120"/>
    </row>
    <row r="89" spans="2:4">
      <c r="B89" s="319"/>
      <c r="C89" s="119" t="s">
        <v>455</v>
      </c>
      <c r="D89" s="120"/>
    </row>
    <row r="90" spans="2:4">
      <c r="B90" s="267">
        <v>1.1599999999999999</v>
      </c>
      <c r="C90" s="119" t="s">
        <v>451</v>
      </c>
      <c r="D90" s="120"/>
    </row>
    <row r="91" spans="2:4">
      <c r="B91" s="319"/>
      <c r="C91" s="119" t="s">
        <v>452</v>
      </c>
      <c r="D91" s="120"/>
    </row>
    <row r="92" spans="2:4">
      <c r="B92" s="319"/>
      <c r="C92" s="119" t="s">
        <v>453</v>
      </c>
      <c r="D92" s="120"/>
    </row>
    <row r="93" spans="2:4">
      <c r="B93" s="319"/>
      <c r="C93" s="119" t="s">
        <v>454</v>
      </c>
      <c r="D93" s="120"/>
    </row>
    <row r="94" spans="2:4">
      <c r="B94" s="319"/>
      <c r="C94" s="119" t="s">
        <v>455</v>
      </c>
      <c r="D94" s="120"/>
    </row>
    <row r="95" spans="2:4">
      <c r="B95" s="267">
        <v>1.17</v>
      </c>
      <c r="C95" s="119" t="s">
        <v>451</v>
      </c>
      <c r="D95" s="120"/>
    </row>
    <row r="96" spans="2:4">
      <c r="B96" s="319"/>
      <c r="C96" s="119" t="s">
        <v>452</v>
      </c>
      <c r="D96" s="120"/>
    </row>
    <row r="97" spans="2:4">
      <c r="B97" s="319"/>
      <c r="C97" s="119" t="s">
        <v>453</v>
      </c>
      <c r="D97" s="120"/>
    </row>
    <row r="98" spans="2:4">
      <c r="B98" s="319"/>
      <c r="C98" s="119" t="s">
        <v>454</v>
      </c>
      <c r="D98" s="120"/>
    </row>
    <row r="99" spans="2:4">
      <c r="B99" s="319"/>
      <c r="C99" s="119" t="s">
        <v>455</v>
      </c>
      <c r="D99" s="120"/>
    </row>
    <row r="100" spans="2:4">
      <c r="B100" s="153" t="s">
        <v>27</v>
      </c>
      <c r="C100" s="206"/>
      <c r="D100" s="207"/>
    </row>
    <row r="101" spans="2:4">
      <c r="B101" s="154" t="s">
        <v>28</v>
      </c>
      <c r="C101" s="201"/>
      <c r="D101" s="205"/>
    </row>
    <row r="102" spans="2:4">
      <c r="B102" s="267">
        <v>1.18</v>
      </c>
      <c r="C102" s="119" t="s">
        <v>451</v>
      </c>
      <c r="D102" s="120"/>
    </row>
    <row r="103" spans="2:4">
      <c r="B103" s="319"/>
      <c r="C103" s="119" t="s">
        <v>452</v>
      </c>
      <c r="D103" s="120"/>
    </row>
    <row r="104" spans="2:4">
      <c r="B104" s="319"/>
      <c r="C104" s="119" t="s">
        <v>453</v>
      </c>
      <c r="D104" s="120"/>
    </row>
    <row r="105" spans="2:4">
      <c r="B105" s="319"/>
      <c r="C105" s="119" t="s">
        <v>454</v>
      </c>
      <c r="D105" s="120"/>
    </row>
    <row r="106" spans="2:4">
      <c r="B106" s="319"/>
      <c r="C106" s="119" t="s">
        <v>455</v>
      </c>
      <c r="D106" s="120"/>
    </row>
    <row r="107" spans="2:4">
      <c r="B107" s="154" t="s">
        <v>624</v>
      </c>
      <c r="C107" s="201"/>
      <c r="D107" s="205"/>
    </row>
    <row r="108" spans="2:4">
      <c r="B108" s="267">
        <v>1.19</v>
      </c>
      <c r="C108" s="119" t="s">
        <v>451</v>
      </c>
      <c r="D108" s="120"/>
    </row>
    <row r="109" spans="2:4">
      <c r="B109" s="319"/>
      <c r="C109" s="119" t="s">
        <v>452</v>
      </c>
      <c r="D109" s="120"/>
    </row>
    <row r="110" spans="2:4">
      <c r="B110" s="319"/>
      <c r="C110" s="119" t="s">
        <v>453</v>
      </c>
      <c r="D110" s="120"/>
    </row>
    <row r="111" spans="2:4">
      <c r="B111" s="319"/>
      <c r="C111" s="119" t="s">
        <v>454</v>
      </c>
      <c r="D111" s="120"/>
    </row>
    <row r="112" spans="2:4">
      <c r="B112" s="319"/>
      <c r="C112" s="119" t="s">
        <v>455</v>
      </c>
      <c r="D112" s="120"/>
    </row>
    <row r="113" spans="2:4">
      <c r="B113" s="154" t="s">
        <v>33</v>
      </c>
      <c r="C113" s="201"/>
      <c r="D113" s="205"/>
    </row>
    <row r="114" spans="2:4">
      <c r="B114" s="268">
        <v>1.2</v>
      </c>
      <c r="C114" s="119" t="s">
        <v>451</v>
      </c>
      <c r="D114" s="120"/>
    </row>
    <row r="115" spans="2:4">
      <c r="B115" s="319"/>
      <c r="C115" s="119" t="s">
        <v>452</v>
      </c>
      <c r="D115" s="120"/>
    </row>
    <row r="116" spans="2:4">
      <c r="B116" s="319"/>
      <c r="C116" s="119" t="s">
        <v>453</v>
      </c>
      <c r="D116" s="120"/>
    </row>
    <row r="117" spans="2:4">
      <c r="B117" s="319"/>
      <c r="C117" s="119" t="s">
        <v>454</v>
      </c>
      <c r="D117" s="120"/>
    </row>
    <row r="118" spans="2:4">
      <c r="B118" s="319"/>
      <c r="C118" s="119" t="s">
        <v>455</v>
      </c>
      <c r="D118" s="120"/>
    </row>
    <row r="119" spans="2:4">
      <c r="B119" s="267">
        <v>1.21</v>
      </c>
      <c r="C119" s="119" t="s">
        <v>451</v>
      </c>
      <c r="D119" s="120"/>
    </row>
    <row r="120" spans="2:4">
      <c r="B120" s="319"/>
      <c r="C120" s="119" t="s">
        <v>452</v>
      </c>
      <c r="D120" s="120"/>
    </row>
    <row r="121" spans="2:4">
      <c r="B121" s="319"/>
      <c r="C121" s="119" t="s">
        <v>453</v>
      </c>
      <c r="D121" s="120"/>
    </row>
    <row r="122" spans="2:4">
      <c r="B122" s="319"/>
      <c r="C122" s="119" t="s">
        <v>454</v>
      </c>
      <c r="D122" s="120"/>
    </row>
    <row r="123" spans="2:4">
      <c r="B123" s="319"/>
      <c r="C123" s="119" t="s">
        <v>455</v>
      </c>
      <c r="D123" s="120"/>
    </row>
    <row r="124" spans="2:4">
      <c r="B124" s="154" t="s">
        <v>36</v>
      </c>
      <c r="C124" s="201"/>
      <c r="D124" s="205"/>
    </row>
    <row r="125" spans="2:4">
      <c r="B125" s="267">
        <v>1.22</v>
      </c>
      <c r="C125" s="119" t="s">
        <v>451</v>
      </c>
      <c r="D125" s="120"/>
    </row>
    <row r="126" spans="2:4">
      <c r="B126" s="319"/>
      <c r="C126" s="119" t="s">
        <v>452</v>
      </c>
      <c r="D126" s="120"/>
    </row>
    <row r="127" spans="2:4">
      <c r="B127" s="319"/>
      <c r="C127" s="119" t="s">
        <v>453</v>
      </c>
      <c r="D127" s="120"/>
    </row>
    <row r="128" spans="2:4">
      <c r="B128" s="319"/>
      <c r="C128" s="119" t="s">
        <v>454</v>
      </c>
      <c r="D128" s="120"/>
    </row>
    <row r="129" spans="2:4">
      <c r="B129" s="319"/>
      <c r="C129" s="119" t="s">
        <v>455</v>
      </c>
      <c r="D129" s="120"/>
    </row>
    <row r="130" spans="2:4">
      <c r="B130" s="154" t="s">
        <v>39</v>
      </c>
      <c r="C130" s="201"/>
      <c r="D130" s="205"/>
    </row>
    <row r="131" spans="2:4">
      <c r="B131" s="267">
        <v>1.23</v>
      </c>
      <c r="C131" s="119" t="s">
        <v>451</v>
      </c>
      <c r="D131" s="120"/>
    </row>
    <row r="132" spans="2:4">
      <c r="B132" s="319"/>
      <c r="C132" s="119" t="s">
        <v>452</v>
      </c>
      <c r="D132" s="120"/>
    </row>
    <row r="133" spans="2:4">
      <c r="B133" s="319"/>
      <c r="C133" s="119" t="s">
        <v>453</v>
      </c>
      <c r="D133" s="120"/>
    </row>
    <row r="134" spans="2:4">
      <c r="B134" s="319"/>
      <c r="C134" s="119" t="s">
        <v>454</v>
      </c>
      <c r="D134" s="120"/>
    </row>
    <row r="135" spans="2:4">
      <c r="B135" s="319"/>
      <c r="C135" s="119" t="s">
        <v>455</v>
      </c>
      <c r="D135" s="120"/>
    </row>
    <row r="136" spans="2:4">
      <c r="B136" s="154" t="s">
        <v>626</v>
      </c>
      <c r="C136" s="201"/>
      <c r="D136" s="205"/>
    </row>
    <row r="137" spans="2:4">
      <c r="B137" s="267">
        <v>1.24</v>
      </c>
      <c r="C137" s="119" t="s">
        <v>451</v>
      </c>
      <c r="D137" s="120"/>
    </row>
    <row r="138" spans="2:4">
      <c r="B138" s="319"/>
      <c r="C138" s="119" t="s">
        <v>452</v>
      </c>
      <c r="D138" s="120"/>
    </row>
    <row r="139" spans="2:4">
      <c r="B139" s="319"/>
      <c r="C139" s="119" t="s">
        <v>453</v>
      </c>
      <c r="D139" s="120"/>
    </row>
    <row r="140" spans="2:4">
      <c r="B140" s="319"/>
      <c r="C140" s="119" t="s">
        <v>454</v>
      </c>
      <c r="D140" s="120"/>
    </row>
    <row r="141" spans="2:4">
      <c r="B141" s="319"/>
      <c r="C141" s="119" t="s">
        <v>455</v>
      </c>
      <c r="D141" s="120"/>
    </row>
    <row r="142" spans="2:4">
      <c r="B142" s="153" t="s">
        <v>41</v>
      </c>
      <c r="C142" s="206"/>
      <c r="D142" s="207"/>
    </row>
    <row r="143" spans="2:4">
      <c r="B143" s="154" t="s">
        <v>42</v>
      </c>
      <c r="C143" s="201"/>
      <c r="D143" s="205"/>
    </row>
    <row r="144" spans="2:4">
      <c r="B144" s="267">
        <v>1.25</v>
      </c>
      <c r="C144" s="119" t="s">
        <v>451</v>
      </c>
      <c r="D144" s="120"/>
    </row>
    <row r="145" spans="2:4">
      <c r="B145" s="319"/>
      <c r="C145" s="119" t="s">
        <v>452</v>
      </c>
      <c r="D145" s="120"/>
    </row>
    <row r="146" spans="2:4">
      <c r="B146" s="319"/>
      <c r="C146" s="119" t="s">
        <v>453</v>
      </c>
      <c r="D146" s="120"/>
    </row>
    <row r="147" spans="2:4">
      <c r="B147" s="319"/>
      <c r="C147" s="119" t="s">
        <v>454</v>
      </c>
      <c r="D147" s="120"/>
    </row>
    <row r="148" spans="2:4">
      <c r="B148" s="319"/>
      <c r="C148" s="119" t="s">
        <v>455</v>
      </c>
      <c r="D148" s="120"/>
    </row>
    <row r="149" spans="2:4">
      <c r="B149" s="267">
        <v>1.26</v>
      </c>
      <c r="C149" s="119" t="s">
        <v>451</v>
      </c>
      <c r="D149" s="120"/>
    </row>
    <row r="150" spans="2:4">
      <c r="B150" s="319"/>
      <c r="C150" s="119" t="s">
        <v>452</v>
      </c>
      <c r="D150" s="120"/>
    </row>
    <row r="151" spans="2:4">
      <c r="B151" s="319"/>
      <c r="C151" s="119" t="s">
        <v>453</v>
      </c>
      <c r="D151" s="120"/>
    </row>
    <row r="152" spans="2:4">
      <c r="B152" s="319"/>
      <c r="C152" s="119" t="s">
        <v>454</v>
      </c>
      <c r="D152" s="120"/>
    </row>
    <row r="153" spans="2:4">
      <c r="B153" s="319"/>
      <c r="C153" s="119" t="s">
        <v>455</v>
      </c>
      <c r="D153" s="120"/>
    </row>
  </sheetData>
  <autoFilter ref="B5:D153" xr:uid="{00000000-0009-0000-0000-000002000000}"/>
  <hyperlinks>
    <hyperlink ref="B8" location="Governance!A1.01" display="Governance!A1.01" xr:uid="{00000000-0004-0000-0200-000000000000}"/>
    <hyperlink ref="B13" location="Governance!A1.02" display="Governance!A1.02" xr:uid="{00000000-0004-0000-0200-000001000000}"/>
    <hyperlink ref="B18" location="Governance!A1.03" display="Governance!A1.03" xr:uid="{00000000-0004-0000-0200-000002000000}"/>
    <hyperlink ref="B23" location="Governance!A1.04" display="Governance!A1.04" xr:uid="{00000000-0004-0000-0200-000003000000}"/>
    <hyperlink ref="B28" location="Governance!A1.05" display="Governance!A1.05" xr:uid="{00000000-0004-0000-0200-000004000000}"/>
    <hyperlink ref="B35" location="Governance!A1.06" display="Governance!A1.06" xr:uid="{00000000-0004-0000-0200-000005000000}"/>
    <hyperlink ref="B41" location="Governance!A1.07" display="Governance!A1.07" xr:uid="{00000000-0004-0000-0200-000006000000}"/>
    <hyperlink ref="B46" location="Governance!A1.08" display="Governance!A1.08" xr:uid="{00000000-0004-0000-0200-000007000000}"/>
    <hyperlink ref="B52" location="Governance!A1.09" display="Governance!A1.09" xr:uid="{00000000-0004-0000-0200-000008000000}"/>
    <hyperlink ref="B58" location="Governance!A1.10" display="Governance!A1.10" xr:uid="{00000000-0004-0000-0200-000009000000}"/>
    <hyperlink ref="B63" location="Governance!A1.11" display="Governance!A1.11" xr:uid="{00000000-0004-0000-0200-00000A000000}"/>
    <hyperlink ref="B69" location="Governance!A1.12" display="Governance!A1.12" xr:uid="{00000000-0004-0000-0200-00000B000000}"/>
    <hyperlink ref="B74" location="Governance!A1.13" display="Governance!A1.13" xr:uid="{00000000-0004-0000-0200-00000C000000}"/>
    <hyperlink ref="B80" location="Governance!A1.14" display="Governance!A1.14" xr:uid="{00000000-0004-0000-0200-00000D000000}"/>
    <hyperlink ref="B85" location="Governance!A1.15" display="Governance!A1.15" xr:uid="{00000000-0004-0000-0200-00000E000000}"/>
    <hyperlink ref="B90" location="Governance!A1.16" display="Governance!A1.16" xr:uid="{00000000-0004-0000-0200-00000F000000}"/>
    <hyperlink ref="B95" location="Governance!A1.17" display="Governance!A1.17" xr:uid="{00000000-0004-0000-0200-000010000000}"/>
    <hyperlink ref="B102" location="Governance!A1.18" display="Governance!A1.18" xr:uid="{00000000-0004-0000-0200-000011000000}"/>
    <hyperlink ref="B108" location="Governance!A1.19" display="Governance!A1.19" xr:uid="{00000000-0004-0000-0200-000012000000}"/>
    <hyperlink ref="B114" location="Governance!A1.20" display="Governance!A1.20" xr:uid="{00000000-0004-0000-0200-000013000000}"/>
    <hyperlink ref="B119" location="Governance!A1.21" display="Governance!A1.21" xr:uid="{00000000-0004-0000-0200-000014000000}"/>
    <hyperlink ref="B125" location="Governance!A1.22" display="Governance!A1.22" xr:uid="{00000000-0004-0000-0200-000015000000}"/>
    <hyperlink ref="B131" location="Governance!A1.23" display="Governance!A1.23" xr:uid="{00000000-0004-0000-0200-000016000000}"/>
    <hyperlink ref="B137" location="Governance!A1.24" display="Governance!A1.24" xr:uid="{00000000-0004-0000-0200-000017000000}"/>
    <hyperlink ref="B144" location="Governance!A1.25" display="Governance!A1.25" xr:uid="{00000000-0004-0000-0200-000018000000}"/>
    <hyperlink ref="B149" location="Governance!A1.26" display="Governance!A1.26" xr:uid="{00000000-0004-0000-0200-000019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C8E3"/>
    <pageSetUpPr fitToPage="1"/>
  </sheetPr>
  <dimension ref="A1:AC153"/>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27" width="9.140625" hidden="1" customWidth="1"/>
    <col min="28" max="28" width="10.140625" hidden="1" customWidth="1"/>
    <col min="29" max="16384" width="9.140625" hidden="1"/>
  </cols>
  <sheetData>
    <row r="1" spans="2:29">
      <c r="B1" s="11" t="s">
        <v>847</v>
      </c>
      <c r="AA1" t="s">
        <v>117</v>
      </c>
      <c r="AB1" t="s">
        <v>118</v>
      </c>
      <c r="AC1" t="s">
        <v>119</v>
      </c>
    </row>
    <row r="2" spans="2:29">
      <c r="AB2" s="306"/>
    </row>
    <row r="3" spans="2:29" ht="25.5">
      <c r="B3" s="49" t="s">
        <v>0</v>
      </c>
      <c r="C3" s="1"/>
      <c r="D3" s="1"/>
      <c r="AB3" s="306"/>
    </row>
    <row r="4" spans="2:29">
      <c r="B4" s="1"/>
      <c r="C4" s="1"/>
      <c r="D4" s="1"/>
    </row>
    <row r="5" spans="2:29" ht="25.5">
      <c r="B5" s="281" t="s">
        <v>1</v>
      </c>
      <c r="C5" s="282" t="s">
        <v>5</v>
      </c>
      <c r="D5" s="286" t="s">
        <v>6</v>
      </c>
      <c r="E5" s="287" t="s">
        <v>504</v>
      </c>
      <c r="F5" s="288" t="s">
        <v>8</v>
      </c>
    </row>
    <row r="6" spans="2:29">
      <c r="B6" s="153" t="s">
        <v>9</v>
      </c>
      <c r="C6" s="109"/>
      <c r="D6" s="250"/>
      <c r="E6" s="250"/>
      <c r="F6" s="251"/>
    </row>
    <row r="7" spans="2:29">
      <c r="B7" s="154" t="s">
        <v>9</v>
      </c>
      <c r="C7" s="155"/>
      <c r="D7" s="241"/>
      <c r="E7" s="241"/>
      <c r="F7" s="310"/>
    </row>
    <row r="8" spans="2:29">
      <c r="B8" s="267">
        <v>1.01</v>
      </c>
      <c r="C8" s="119" t="s">
        <v>459</v>
      </c>
      <c r="D8" s="231"/>
      <c r="E8" s="235"/>
      <c r="F8" s="311"/>
    </row>
    <row r="9" spans="2:29">
      <c r="B9" s="319"/>
      <c r="C9" s="119" t="s">
        <v>460</v>
      </c>
      <c r="D9" s="231"/>
      <c r="E9" s="235"/>
      <c r="F9" s="311"/>
    </row>
    <row r="10" spans="2:29">
      <c r="B10" s="319"/>
      <c r="C10" s="119" t="s">
        <v>461</v>
      </c>
      <c r="D10" s="231"/>
      <c r="E10" s="235"/>
      <c r="F10" s="311"/>
    </row>
    <row r="11" spans="2:29">
      <c r="B11" s="319"/>
      <c r="C11" s="119" t="s">
        <v>462</v>
      </c>
      <c r="D11" s="231"/>
      <c r="E11" s="235"/>
      <c r="F11" s="311"/>
    </row>
    <row r="12" spans="2:29">
      <c r="B12" s="319"/>
      <c r="C12" s="119" t="s">
        <v>463</v>
      </c>
      <c r="D12" s="231"/>
      <c r="E12" s="235"/>
      <c r="F12" s="311"/>
    </row>
    <row r="13" spans="2:29">
      <c r="B13" s="267">
        <v>1.02</v>
      </c>
      <c r="C13" s="119" t="s">
        <v>459</v>
      </c>
      <c r="D13" s="231"/>
      <c r="E13" s="235"/>
      <c r="F13" s="311"/>
    </row>
    <row r="14" spans="2:29">
      <c r="B14" s="319"/>
      <c r="C14" s="119" t="s">
        <v>460</v>
      </c>
      <c r="D14" s="231"/>
      <c r="E14" s="235"/>
      <c r="F14" s="311"/>
    </row>
    <row r="15" spans="2:29">
      <c r="B15" s="319"/>
      <c r="C15" s="119" t="s">
        <v>461</v>
      </c>
      <c r="D15" s="231"/>
      <c r="E15" s="235"/>
      <c r="F15" s="311"/>
    </row>
    <row r="16" spans="2:29">
      <c r="B16" s="319"/>
      <c r="C16" s="119" t="s">
        <v>462</v>
      </c>
      <c r="D16" s="231"/>
      <c r="E16" s="235"/>
      <c r="F16" s="311"/>
    </row>
    <row r="17" spans="2:6">
      <c r="B17" s="319"/>
      <c r="C17" s="119" t="s">
        <v>463</v>
      </c>
      <c r="D17" s="231"/>
      <c r="E17" s="235"/>
      <c r="F17" s="311"/>
    </row>
    <row r="18" spans="2:6">
      <c r="B18" s="267">
        <v>1.03</v>
      </c>
      <c r="C18" s="119" t="s">
        <v>459</v>
      </c>
      <c r="D18" s="231"/>
      <c r="E18" s="235"/>
      <c r="F18" s="311"/>
    </row>
    <row r="19" spans="2:6">
      <c r="B19" s="319"/>
      <c r="C19" s="119" t="s">
        <v>460</v>
      </c>
      <c r="D19" s="231"/>
      <c r="E19" s="235"/>
      <c r="F19" s="311"/>
    </row>
    <row r="20" spans="2:6">
      <c r="B20" s="319"/>
      <c r="C20" s="119" t="s">
        <v>461</v>
      </c>
      <c r="D20" s="231"/>
      <c r="E20" s="235"/>
      <c r="F20" s="311"/>
    </row>
    <row r="21" spans="2:6">
      <c r="B21" s="319"/>
      <c r="C21" s="119" t="s">
        <v>462</v>
      </c>
      <c r="D21" s="231"/>
      <c r="E21" s="235"/>
      <c r="F21" s="311"/>
    </row>
    <row r="22" spans="2:6">
      <c r="B22" s="319"/>
      <c r="C22" s="119" t="s">
        <v>463</v>
      </c>
      <c r="D22" s="231"/>
      <c r="E22" s="235"/>
      <c r="F22" s="311"/>
    </row>
    <row r="23" spans="2:6">
      <c r="B23" s="267">
        <v>1.04</v>
      </c>
      <c r="C23" s="119" t="s">
        <v>459</v>
      </c>
      <c r="D23" s="231"/>
      <c r="E23" s="235"/>
      <c r="F23" s="311"/>
    </row>
    <row r="24" spans="2:6">
      <c r="B24" s="319"/>
      <c r="C24" s="119" t="s">
        <v>460</v>
      </c>
      <c r="D24" s="231"/>
      <c r="E24" s="235"/>
      <c r="F24" s="311"/>
    </row>
    <row r="25" spans="2:6">
      <c r="B25" s="319"/>
      <c r="C25" s="119" t="s">
        <v>461</v>
      </c>
      <c r="D25" s="231"/>
      <c r="E25" s="235"/>
      <c r="F25" s="311"/>
    </row>
    <row r="26" spans="2:6">
      <c r="B26" s="319"/>
      <c r="C26" s="119" t="s">
        <v>462</v>
      </c>
      <c r="D26" s="231"/>
      <c r="E26" s="235"/>
      <c r="F26" s="311"/>
    </row>
    <row r="27" spans="2:6">
      <c r="B27" s="319"/>
      <c r="C27" s="119" t="s">
        <v>463</v>
      </c>
      <c r="D27" s="231"/>
      <c r="E27" s="235"/>
      <c r="F27" s="311"/>
    </row>
    <row r="28" spans="2:6">
      <c r="B28" s="267">
        <v>1.05</v>
      </c>
      <c r="C28" s="119" t="s">
        <v>459</v>
      </c>
      <c r="D28" s="231"/>
      <c r="E28" s="235"/>
      <c r="F28" s="311"/>
    </row>
    <row r="29" spans="2:6">
      <c r="B29" s="319"/>
      <c r="C29" s="119" t="s">
        <v>460</v>
      </c>
      <c r="D29" s="231"/>
      <c r="E29" s="235"/>
      <c r="F29" s="311"/>
    </row>
    <row r="30" spans="2:6">
      <c r="B30" s="319"/>
      <c r="C30" s="119" t="s">
        <v>461</v>
      </c>
      <c r="D30" s="231"/>
      <c r="E30" s="235"/>
      <c r="F30" s="311"/>
    </row>
    <row r="31" spans="2:6">
      <c r="B31" s="319"/>
      <c r="C31" s="119" t="s">
        <v>462</v>
      </c>
      <c r="D31" s="231"/>
      <c r="E31" s="235"/>
      <c r="F31" s="311"/>
    </row>
    <row r="32" spans="2:6">
      <c r="B32" s="319"/>
      <c r="C32" s="119" t="s">
        <v>463</v>
      </c>
      <c r="D32" s="231"/>
      <c r="E32" s="235"/>
      <c r="F32" s="311"/>
    </row>
    <row r="33" spans="2:6">
      <c r="B33" s="153" t="s">
        <v>11</v>
      </c>
      <c r="C33" s="109"/>
      <c r="D33" s="250"/>
      <c r="E33" s="250"/>
      <c r="F33" s="251"/>
    </row>
    <row r="34" spans="2:6">
      <c r="B34" s="154" t="s">
        <v>12</v>
      </c>
      <c r="C34" s="201"/>
      <c r="D34" s="241"/>
      <c r="E34" s="241"/>
      <c r="F34" s="310"/>
    </row>
    <row r="35" spans="2:6">
      <c r="B35" s="267">
        <v>1.06</v>
      </c>
      <c r="C35" s="119" t="s">
        <v>459</v>
      </c>
      <c r="D35" s="231"/>
      <c r="E35" s="235"/>
      <c r="F35" s="311"/>
    </row>
    <row r="36" spans="2:6">
      <c r="B36" s="319"/>
      <c r="C36" s="119" t="s">
        <v>460</v>
      </c>
      <c r="D36" s="231"/>
      <c r="E36" s="235"/>
      <c r="F36" s="311"/>
    </row>
    <row r="37" spans="2:6">
      <c r="B37" s="319"/>
      <c r="C37" s="119" t="s">
        <v>461</v>
      </c>
      <c r="D37" s="231"/>
      <c r="E37" s="235"/>
      <c r="F37" s="311"/>
    </row>
    <row r="38" spans="2:6">
      <c r="B38" s="319"/>
      <c r="C38" s="119" t="s">
        <v>462</v>
      </c>
      <c r="D38" s="231"/>
      <c r="E38" s="235"/>
      <c r="F38" s="311"/>
    </row>
    <row r="39" spans="2:6">
      <c r="B39" s="319"/>
      <c r="C39" s="119" t="s">
        <v>463</v>
      </c>
      <c r="D39" s="231"/>
      <c r="E39" s="235"/>
      <c r="F39" s="311"/>
    </row>
    <row r="40" spans="2:6">
      <c r="B40" s="154" t="s">
        <v>13</v>
      </c>
      <c r="C40" s="201"/>
      <c r="D40" s="241"/>
      <c r="E40" s="241"/>
      <c r="F40" s="310"/>
    </row>
    <row r="41" spans="2:6">
      <c r="B41" s="267">
        <v>1.07</v>
      </c>
      <c r="C41" s="119" t="s">
        <v>459</v>
      </c>
      <c r="D41" s="231"/>
      <c r="E41" s="235"/>
      <c r="F41" s="311"/>
    </row>
    <row r="42" spans="2:6">
      <c r="B42" s="319"/>
      <c r="C42" s="119" t="s">
        <v>460</v>
      </c>
      <c r="D42" s="231"/>
      <c r="E42" s="235"/>
      <c r="F42" s="311"/>
    </row>
    <row r="43" spans="2:6">
      <c r="B43" s="319"/>
      <c r="C43" s="119" t="s">
        <v>461</v>
      </c>
      <c r="D43" s="231"/>
      <c r="E43" s="235"/>
      <c r="F43" s="311"/>
    </row>
    <row r="44" spans="2:6">
      <c r="B44" s="319"/>
      <c r="C44" s="119" t="s">
        <v>462</v>
      </c>
      <c r="D44" s="231"/>
      <c r="E44" s="235"/>
      <c r="F44" s="311"/>
    </row>
    <row r="45" spans="2:6">
      <c r="B45" s="319"/>
      <c r="C45" s="119" t="s">
        <v>463</v>
      </c>
      <c r="D45" s="231"/>
      <c r="E45" s="235"/>
      <c r="F45" s="311"/>
    </row>
    <row r="46" spans="2:6">
      <c r="B46" s="154" t="s">
        <v>14</v>
      </c>
      <c r="C46" s="201"/>
      <c r="D46" s="241"/>
      <c r="E46" s="241"/>
      <c r="F46" s="310"/>
    </row>
    <row r="47" spans="2:6">
      <c r="B47" s="267">
        <v>1.08</v>
      </c>
      <c r="C47" s="119" t="s">
        <v>459</v>
      </c>
      <c r="D47" s="231"/>
      <c r="E47" s="235"/>
      <c r="F47" s="311"/>
    </row>
    <row r="48" spans="2:6">
      <c r="B48" s="319"/>
      <c r="C48" s="119" t="s">
        <v>460</v>
      </c>
      <c r="D48" s="231"/>
      <c r="E48" s="235"/>
      <c r="F48" s="311"/>
    </row>
    <row r="49" spans="2:6">
      <c r="B49" s="319"/>
      <c r="C49" s="119" t="s">
        <v>461</v>
      </c>
      <c r="D49" s="231"/>
      <c r="E49" s="235"/>
      <c r="F49" s="311"/>
    </row>
    <row r="50" spans="2:6">
      <c r="B50" s="319"/>
      <c r="C50" s="119" t="s">
        <v>462</v>
      </c>
      <c r="D50" s="231"/>
      <c r="E50" s="235"/>
      <c r="F50" s="311"/>
    </row>
    <row r="51" spans="2:6">
      <c r="B51" s="319"/>
      <c r="C51" s="119" t="s">
        <v>463</v>
      </c>
      <c r="D51" s="231"/>
      <c r="E51" s="235"/>
      <c r="F51" s="311"/>
    </row>
    <row r="52" spans="2:6">
      <c r="B52" s="267">
        <v>1.0900000000000001</v>
      </c>
      <c r="C52" s="119" t="s">
        <v>459</v>
      </c>
      <c r="D52" s="231"/>
      <c r="E52" s="235"/>
      <c r="F52" s="311"/>
    </row>
    <row r="53" spans="2:6">
      <c r="B53" s="319"/>
      <c r="C53" s="119" t="s">
        <v>460</v>
      </c>
      <c r="D53" s="231"/>
      <c r="E53" s="235"/>
      <c r="F53" s="311"/>
    </row>
    <row r="54" spans="2:6">
      <c r="B54" s="319"/>
      <c r="C54" s="119" t="s">
        <v>461</v>
      </c>
      <c r="D54" s="231"/>
      <c r="E54" s="235"/>
      <c r="F54" s="311"/>
    </row>
    <row r="55" spans="2:6">
      <c r="B55" s="319"/>
      <c r="C55" s="119" t="s">
        <v>462</v>
      </c>
      <c r="D55" s="231"/>
      <c r="E55" s="235"/>
      <c r="F55" s="311"/>
    </row>
    <row r="56" spans="2:6">
      <c r="B56" s="319"/>
      <c r="C56" s="119" t="s">
        <v>463</v>
      </c>
      <c r="D56" s="231"/>
      <c r="E56" s="235"/>
      <c r="F56" s="311"/>
    </row>
    <row r="57" spans="2:6">
      <c r="B57" s="154" t="s">
        <v>16</v>
      </c>
      <c r="C57" s="201"/>
      <c r="D57" s="241"/>
      <c r="E57" s="241"/>
      <c r="F57" s="310"/>
    </row>
    <row r="58" spans="2:6">
      <c r="B58" s="268">
        <v>1.1000000000000001</v>
      </c>
      <c r="C58" s="119" t="s">
        <v>459</v>
      </c>
      <c r="D58" s="231"/>
      <c r="E58" s="235"/>
      <c r="F58" s="311"/>
    </row>
    <row r="59" spans="2:6">
      <c r="B59" s="319"/>
      <c r="C59" s="119" t="s">
        <v>460</v>
      </c>
      <c r="D59" s="231"/>
      <c r="E59" s="235"/>
      <c r="F59" s="311"/>
    </row>
    <row r="60" spans="2:6">
      <c r="B60" s="319"/>
      <c r="C60" s="119" t="s">
        <v>461</v>
      </c>
      <c r="D60" s="231"/>
      <c r="E60" s="235"/>
      <c r="F60" s="311"/>
    </row>
    <row r="61" spans="2:6">
      <c r="B61" s="319"/>
      <c r="C61" s="119" t="s">
        <v>462</v>
      </c>
      <c r="D61" s="231"/>
      <c r="E61" s="235"/>
      <c r="F61" s="311"/>
    </row>
    <row r="62" spans="2:6">
      <c r="B62" s="319"/>
      <c r="C62" s="119" t="s">
        <v>463</v>
      </c>
      <c r="D62" s="231"/>
      <c r="E62" s="235"/>
      <c r="F62" s="311"/>
    </row>
    <row r="63" spans="2:6">
      <c r="B63" s="267">
        <v>1.1100000000000001</v>
      </c>
      <c r="C63" s="119" t="s">
        <v>459</v>
      </c>
      <c r="D63" s="231"/>
      <c r="E63" s="235"/>
      <c r="F63" s="311"/>
    </row>
    <row r="64" spans="2:6">
      <c r="B64" s="319"/>
      <c r="C64" s="119" t="s">
        <v>460</v>
      </c>
      <c r="D64" s="231"/>
      <c r="E64" s="235"/>
      <c r="F64" s="311"/>
    </row>
    <row r="65" spans="2:6">
      <c r="B65" s="319"/>
      <c r="C65" s="119" t="s">
        <v>461</v>
      </c>
      <c r="D65" s="231"/>
      <c r="E65" s="235"/>
      <c r="F65" s="311"/>
    </row>
    <row r="66" spans="2:6">
      <c r="B66" s="319"/>
      <c r="C66" s="119" t="s">
        <v>462</v>
      </c>
      <c r="D66" s="231"/>
      <c r="E66" s="235"/>
      <c r="F66" s="311"/>
    </row>
    <row r="67" spans="2:6">
      <c r="B67" s="319"/>
      <c r="C67" s="119" t="s">
        <v>463</v>
      </c>
      <c r="D67" s="231"/>
      <c r="E67" s="235"/>
      <c r="F67" s="311"/>
    </row>
    <row r="68" spans="2:6">
      <c r="B68" s="154" t="s">
        <v>19</v>
      </c>
      <c r="C68" s="201"/>
      <c r="D68" s="241"/>
      <c r="E68" s="241"/>
      <c r="F68" s="310"/>
    </row>
    <row r="69" spans="2:6">
      <c r="B69" s="267">
        <v>1.1200000000000001</v>
      </c>
      <c r="C69" s="119" t="s">
        <v>459</v>
      </c>
      <c r="D69" s="231"/>
      <c r="E69" s="235"/>
      <c r="F69" s="311"/>
    </row>
    <row r="70" spans="2:6">
      <c r="B70" s="319"/>
      <c r="C70" s="119" t="s">
        <v>460</v>
      </c>
      <c r="D70" s="231"/>
      <c r="E70" s="235"/>
      <c r="F70" s="311"/>
    </row>
    <row r="71" spans="2:6">
      <c r="B71" s="319"/>
      <c r="C71" s="119" t="s">
        <v>461</v>
      </c>
      <c r="D71" s="231"/>
      <c r="E71" s="235"/>
      <c r="F71" s="311"/>
    </row>
    <row r="72" spans="2:6">
      <c r="B72" s="319"/>
      <c r="C72" s="119" t="s">
        <v>462</v>
      </c>
      <c r="D72" s="231"/>
      <c r="E72" s="235"/>
      <c r="F72" s="311"/>
    </row>
    <row r="73" spans="2:6">
      <c r="B73" s="319"/>
      <c r="C73" s="119" t="s">
        <v>463</v>
      </c>
      <c r="D73" s="231"/>
      <c r="E73" s="235"/>
      <c r="F73" s="311"/>
    </row>
    <row r="74" spans="2:6">
      <c r="B74" s="267">
        <v>1.1299999999999999</v>
      </c>
      <c r="C74" s="119" t="s">
        <v>459</v>
      </c>
      <c r="D74" s="231"/>
      <c r="E74" s="235"/>
      <c r="F74" s="311"/>
    </row>
    <row r="75" spans="2:6">
      <c r="B75" s="319"/>
      <c r="C75" s="119" t="s">
        <v>460</v>
      </c>
      <c r="D75" s="231"/>
      <c r="E75" s="235"/>
      <c r="F75" s="311"/>
    </row>
    <row r="76" spans="2:6">
      <c r="B76" s="319"/>
      <c r="C76" s="119" t="s">
        <v>461</v>
      </c>
      <c r="D76" s="231"/>
      <c r="E76" s="235"/>
      <c r="F76" s="311"/>
    </row>
    <row r="77" spans="2:6">
      <c r="B77" s="319"/>
      <c r="C77" s="119" t="s">
        <v>462</v>
      </c>
      <c r="D77" s="231"/>
      <c r="E77" s="235"/>
      <c r="F77" s="311"/>
    </row>
    <row r="78" spans="2:6">
      <c r="B78" s="319"/>
      <c r="C78" s="119" t="s">
        <v>463</v>
      </c>
      <c r="D78" s="231"/>
      <c r="E78" s="235"/>
      <c r="F78" s="311"/>
    </row>
    <row r="79" spans="2:6">
      <c r="B79" s="154" t="s">
        <v>23</v>
      </c>
      <c r="C79" s="201"/>
      <c r="D79" s="241"/>
      <c r="E79" s="241"/>
      <c r="F79" s="310"/>
    </row>
    <row r="80" spans="2:6">
      <c r="B80" s="267">
        <v>1.1399999999999999</v>
      </c>
      <c r="C80" s="119" t="s">
        <v>459</v>
      </c>
      <c r="D80" s="231"/>
      <c r="E80" s="235"/>
      <c r="F80" s="311"/>
    </row>
    <row r="81" spans="2:6">
      <c r="B81" s="319"/>
      <c r="C81" s="119" t="s">
        <v>460</v>
      </c>
      <c r="D81" s="231"/>
      <c r="E81" s="235"/>
      <c r="F81" s="311"/>
    </row>
    <row r="82" spans="2:6">
      <c r="B82" s="319"/>
      <c r="C82" s="119" t="s">
        <v>461</v>
      </c>
      <c r="D82" s="231"/>
      <c r="E82" s="235"/>
      <c r="F82" s="311"/>
    </row>
    <row r="83" spans="2:6">
      <c r="B83" s="319"/>
      <c r="C83" s="119" t="s">
        <v>462</v>
      </c>
      <c r="D83" s="231"/>
      <c r="E83" s="235"/>
      <c r="F83" s="311"/>
    </row>
    <row r="84" spans="2:6">
      <c r="B84" s="319"/>
      <c r="C84" s="119" t="s">
        <v>463</v>
      </c>
      <c r="D84" s="231"/>
      <c r="E84" s="235"/>
      <c r="F84" s="311"/>
    </row>
    <row r="85" spans="2:6">
      <c r="B85" s="267">
        <v>1.1499999999999999</v>
      </c>
      <c r="C85" s="119" t="s">
        <v>459</v>
      </c>
      <c r="D85" s="231"/>
      <c r="E85" s="235"/>
      <c r="F85" s="311"/>
    </row>
    <row r="86" spans="2:6">
      <c r="B86" s="319"/>
      <c r="C86" s="119" t="s">
        <v>460</v>
      </c>
      <c r="D86" s="231"/>
      <c r="E86" s="235"/>
      <c r="F86" s="311"/>
    </row>
    <row r="87" spans="2:6">
      <c r="B87" s="319"/>
      <c r="C87" s="119" t="s">
        <v>461</v>
      </c>
      <c r="D87" s="231"/>
      <c r="E87" s="235"/>
      <c r="F87" s="311"/>
    </row>
    <row r="88" spans="2:6">
      <c r="B88" s="319"/>
      <c r="C88" s="119" t="s">
        <v>462</v>
      </c>
      <c r="D88" s="231"/>
      <c r="E88" s="235"/>
      <c r="F88" s="311"/>
    </row>
    <row r="89" spans="2:6">
      <c r="B89" s="319"/>
      <c r="C89" s="119" t="s">
        <v>463</v>
      </c>
      <c r="D89" s="231"/>
      <c r="E89" s="235"/>
      <c r="F89" s="311"/>
    </row>
    <row r="90" spans="2:6">
      <c r="B90" s="267">
        <v>1.1599999999999999</v>
      </c>
      <c r="C90" s="119" t="s">
        <v>459</v>
      </c>
      <c r="D90" s="231"/>
      <c r="E90" s="235"/>
      <c r="F90" s="311"/>
    </row>
    <row r="91" spans="2:6">
      <c r="B91" s="319"/>
      <c r="C91" s="119" t="s">
        <v>460</v>
      </c>
      <c r="D91" s="231"/>
      <c r="E91" s="235"/>
      <c r="F91" s="311"/>
    </row>
    <row r="92" spans="2:6">
      <c r="B92" s="319"/>
      <c r="C92" s="119" t="s">
        <v>461</v>
      </c>
      <c r="D92" s="231"/>
      <c r="E92" s="235"/>
      <c r="F92" s="311"/>
    </row>
    <row r="93" spans="2:6">
      <c r="B93" s="319"/>
      <c r="C93" s="119" t="s">
        <v>462</v>
      </c>
      <c r="D93" s="231"/>
      <c r="E93" s="235"/>
      <c r="F93" s="311"/>
    </row>
    <row r="94" spans="2:6">
      <c r="B94" s="319"/>
      <c r="C94" s="119" t="s">
        <v>463</v>
      </c>
      <c r="D94" s="231"/>
      <c r="E94" s="235"/>
      <c r="F94" s="311"/>
    </row>
    <row r="95" spans="2:6">
      <c r="B95" s="267">
        <v>1.17</v>
      </c>
      <c r="C95" s="119" t="s">
        <v>459</v>
      </c>
      <c r="D95" s="231"/>
      <c r="E95" s="235"/>
      <c r="F95" s="311"/>
    </row>
    <row r="96" spans="2:6">
      <c r="B96" s="319"/>
      <c r="C96" s="119" t="s">
        <v>460</v>
      </c>
      <c r="D96" s="231"/>
      <c r="E96" s="235"/>
      <c r="F96" s="311"/>
    </row>
    <row r="97" spans="2:6">
      <c r="B97" s="319"/>
      <c r="C97" s="119" t="s">
        <v>461</v>
      </c>
      <c r="D97" s="231"/>
      <c r="E97" s="235"/>
      <c r="F97" s="311"/>
    </row>
    <row r="98" spans="2:6">
      <c r="B98" s="319"/>
      <c r="C98" s="119" t="s">
        <v>462</v>
      </c>
      <c r="D98" s="231"/>
      <c r="E98" s="235"/>
      <c r="F98" s="311"/>
    </row>
    <row r="99" spans="2:6">
      <c r="B99" s="319"/>
      <c r="C99" s="119" t="s">
        <v>463</v>
      </c>
      <c r="D99" s="231"/>
      <c r="E99" s="235"/>
      <c r="F99" s="311"/>
    </row>
    <row r="100" spans="2:6">
      <c r="B100" s="153" t="s">
        <v>27</v>
      </c>
      <c r="C100" s="206"/>
      <c r="D100" s="252"/>
      <c r="E100" s="252"/>
      <c r="F100" s="249"/>
    </row>
    <row r="101" spans="2:6">
      <c r="B101" s="154" t="s">
        <v>28</v>
      </c>
      <c r="C101" s="201"/>
      <c r="D101" s="241"/>
      <c r="E101" s="241"/>
      <c r="F101" s="310"/>
    </row>
    <row r="102" spans="2:6">
      <c r="B102" s="267">
        <v>1.18</v>
      </c>
      <c r="C102" s="119" t="s">
        <v>459</v>
      </c>
      <c r="D102" s="231"/>
      <c r="E102" s="235"/>
      <c r="F102" s="311"/>
    </row>
    <row r="103" spans="2:6">
      <c r="B103" s="319"/>
      <c r="C103" s="119" t="s">
        <v>460</v>
      </c>
      <c r="D103" s="231"/>
      <c r="E103" s="235"/>
      <c r="F103" s="311"/>
    </row>
    <row r="104" spans="2:6">
      <c r="B104" s="319"/>
      <c r="C104" s="119" t="s">
        <v>461</v>
      </c>
      <c r="D104" s="231"/>
      <c r="E104" s="235"/>
      <c r="F104" s="311"/>
    </row>
    <row r="105" spans="2:6">
      <c r="B105" s="319"/>
      <c r="C105" s="119" t="s">
        <v>462</v>
      </c>
      <c r="D105" s="231"/>
      <c r="E105" s="235"/>
      <c r="F105" s="311"/>
    </row>
    <row r="106" spans="2:6">
      <c r="B106" s="319"/>
      <c r="C106" s="119" t="s">
        <v>463</v>
      </c>
      <c r="D106" s="231"/>
      <c r="E106" s="235"/>
      <c r="F106" s="311"/>
    </row>
    <row r="107" spans="2:6">
      <c r="B107" s="154" t="s">
        <v>624</v>
      </c>
      <c r="C107" s="201"/>
      <c r="D107" s="241"/>
      <c r="E107" s="241"/>
      <c r="F107" s="310"/>
    </row>
    <row r="108" spans="2:6">
      <c r="B108" s="267">
        <v>1.19</v>
      </c>
      <c r="C108" s="119" t="s">
        <v>459</v>
      </c>
      <c r="D108" s="231"/>
      <c r="E108" s="235"/>
      <c r="F108" s="311"/>
    </row>
    <row r="109" spans="2:6">
      <c r="B109" s="319"/>
      <c r="C109" s="119" t="s">
        <v>460</v>
      </c>
      <c r="D109" s="231"/>
      <c r="E109" s="235"/>
      <c r="F109" s="311"/>
    </row>
    <row r="110" spans="2:6">
      <c r="B110" s="319"/>
      <c r="C110" s="119" t="s">
        <v>461</v>
      </c>
      <c r="D110" s="231"/>
      <c r="E110" s="235"/>
      <c r="F110" s="311"/>
    </row>
    <row r="111" spans="2:6">
      <c r="B111" s="319"/>
      <c r="C111" s="119" t="s">
        <v>462</v>
      </c>
      <c r="D111" s="231"/>
      <c r="E111" s="235"/>
      <c r="F111" s="311"/>
    </row>
    <row r="112" spans="2:6">
      <c r="B112" s="319"/>
      <c r="C112" s="119" t="s">
        <v>463</v>
      </c>
      <c r="D112" s="231"/>
      <c r="E112" s="235"/>
      <c r="F112" s="311"/>
    </row>
    <row r="113" spans="2:6">
      <c r="B113" s="154" t="s">
        <v>33</v>
      </c>
      <c r="C113" s="201"/>
      <c r="D113" s="241"/>
      <c r="E113" s="241"/>
      <c r="F113" s="310"/>
    </row>
    <row r="114" spans="2:6">
      <c r="B114" s="268">
        <v>1.2</v>
      </c>
      <c r="C114" s="119" t="s">
        <v>459</v>
      </c>
      <c r="D114" s="231"/>
      <c r="E114" s="235"/>
      <c r="F114" s="311"/>
    </row>
    <row r="115" spans="2:6">
      <c r="B115" s="319"/>
      <c r="C115" s="119" t="s">
        <v>460</v>
      </c>
      <c r="D115" s="231"/>
      <c r="E115" s="235"/>
      <c r="F115" s="311"/>
    </row>
    <row r="116" spans="2:6">
      <c r="B116" s="319"/>
      <c r="C116" s="119" t="s">
        <v>461</v>
      </c>
      <c r="D116" s="231"/>
      <c r="E116" s="235"/>
      <c r="F116" s="311"/>
    </row>
    <row r="117" spans="2:6">
      <c r="B117" s="319"/>
      <c r="C117" s="119" t="s">
        <v>462</v>
      </c>
      <c r="D117" s="231"/>
      <c r="E117" s="235"/>
      <c r="F117" s="311"/>
    </row>
    <row r="118" spans="2:6">
      <c r="B118" s="319"/>
      <c r="C118" s="119" t="s">
        <v>463</v>
      </c>
      <c r="D118" s="231"/>
      <c r="E118" s="235"/>
      <c r="F118" s="311"/>
    </row>
    <row r="119" spans="2:6">
      <c r="B119" s="267">
        <v>1.21</v>
      </c>
      <c r="C119" s="119" t="s">
        <v>459</v>
      </c>
      <c r="D119" s="231"/>
      <c r="E119" s="235"/>
      <c r="F119" s="311"/>
    </row>
    <row r="120" spans="2:6">
      <c r="B120" s="319"/>
      <c r="C120" s="119" t="s">
        <v>460</v>
      </c>
      <c r="D120" s="231"/>
      <c r="E120" s="235"/>
      <c r="F120" s="311"/>
    </row>
    <row r="121" spans="2:6">
      <c r="B121" s="319"/>
      <c r="C121" s="119" t="s">
        <v>461</v>
      </c>
      <c r="D121" s="231"/>
      <c r="E121" s="235"/>
      <c r="F121" s="311"/>
    </row>
    <row r="122" spans="2:6">
      <c r="B122" s="319"/>
      <c r="C122" s="119" t="s">
        <v>462</v>
      </c>
      <c r="D122" s="231"/>
      <c r="E122" s="235"/>
      <c r="F122" s="311"/>
    </row>
    <row r="123" spans="2:6">
      <c r="B123" s="319"/>
      <c r="C123" s="119" t="s">
        <v>463</v>
      </c>
      <c r="D123" s="231"/>
      <c r="E123" s="235"/>
      <c r="F123" s="311"/>
    </row>
    <row r="124" spans="2:6">
      <c r="B124" s="154" t="s">
        <v>627</v>
      </c>
      <c r="C124" s="201"/>
      <c r="D124" s="241"/>
      <c r="E124" s="241"/>
      <c r="F124" s="310"/>
    </row>
    <row r="125" spans="2:6">
      <c r="B125" s="267">
        <v>1.22</v>
      </c>
      <c r="C125" s="119" t="s">
        <v>459</v>
      </c>
      <c r="D125" s="231"/>
      <c r="E125" s="235"/>
      <c r="F125" s="311"/>
    </row>
    <row r="126" spans="2:6">
      <c r="B126" s="319"/>
      <c r="C126" s="119" t="s">
        <v>460</v>
      </c>
      <c r="D126" s="231"/>
      <c r="E126" s="235"/>
      <c r="F126" s="311"/>
    </row>
    <row r="127" spans="2:6">
      <c r="B127" s="319"/>
      <c r="C127" s="119" t="s">
        <v>461</v>
      </c>
      <c r="D127" s="231"/>
      <c r="E127" s="235"/>
      <c r="F127" s="311"/>
    </row>
    <row r="128" spans="2:6">
      <c r="B128" s="319"/>
      <c r="C128" s="119" t="s">
        <v>462</v>
      </c>
      <c r="D128" s="231"/>
      <c r="E128" s="235"/>
      <c r="F128" s="311"/>
    </row>
    <row r="129" spans="2:6">
      <c r="B129" s="319"/>
      <c r="C129" s="119" t="s">
        <v>463</v>
      </c>
      <c r="D129" s="231"/>
      <c r="E129" s="235"/>
      <c r="F129" s="311"/>
    </row>
    <row r="130" spans="2:6">
      <c r="B130" s="154" t="s">
        <v>628</v>
      </c>
      <c r="C130" s="201"/>
      <c r="D130" s="241"/>
      <c r="E130" s="241"/>
      <c r="F130" s="310"/>
    </row>
    <row r="131" spans="2:6">
      <c r="B131" s="267">
        <v>1.23</v>
      </c>
      <c r="C131" s="119" t="s">
        <v>459</v>
      </c>
      <c r="D131" s="231"/>
      <c r="E131" s="235"/>
      <c r="F131" s="311"/>
    </row>
    <row r="132" spans="2:6">
      <c r="B132" s="319"/>
      <c r="C132" s="119" t="s">
        <v>460</v>
      </c>
      <c r="D132" s="231"/>
      <c r="E132" s="235"/>
      <c r="F132" s="311"/>
    </row>
    <row r="133" spans="2:6">
      <c r="B133" s="319"/>
      <c r="C133" s="119" t="s">
        <v>461</v>
      </c>
      <c r="D133" s="231"/>
      <c r="E133" s="235"/>
      <c r="F133" s="311"/>
    </row>
    <row r="134" spans="2:6">
      <c r="B134" s="319"/>
      <c r="C134" s="119" t="s">
        <v>462</v>
      </c>
      <c r="D134" s="231"/>
      <c r="E134" s="235"/>
      <c r="F134" s="311"/>
    </row>
    <row r="135" spans="2:6">
      <c r="B135" s="319"/>
      <c r="C135" s="119" t="s">
        <v>463</v>
      </c>
      <c r="D135" s="231"/>
      <c r="E135" s="235"/>
      <c r="F135" s="311"/>
    </row>
    <row r="136" spans="2:6">
      <c r="B136" s="154" t="s">
        <v>40</v>
      </c>
      <c r="C136" s="201"/>
      <c r="D136" s="241"/>
      <c r="E136" s="241"/>
      <c r="F136" s="310"/>
    </row>
    <row r="137" spans="2:6">
      <c r="B137" s="267">
        <v>1.24</v>
      </c>
      <c r="C137" s="119" t="s">
        <v>459</v>
      </c>
      <c r="D137" s="231"/>
      <c r="E137" s="235"/>
      <c r="F137" s="311"/>
    </row>
    <row r="138" spans="2:6">
      <c r="B138" s="319"/>
      <c r="C138" s="119" t="s">
        <v>460</v>
      </c>
      <c r="D138" s="231"/>
      <c r="E138" s="235"/>
      <c r="F138" s="311"/>
    </row>
    <row r="139" spans="2:6">
      <c r="B139" s="319"/>
      <c r="C139" s="119" t="s">
        <v>461</v>
      </c>
      <c r="D139" s="231"/>
      <c r="E139" s="235"/>
      <c r="F139" s="311"/>
    </row>
    <row r="140" spans="2:6">
      <c r="B140" s="319"/>
      <c r="C140" s="119" t="s">
        <v>462</v>
      </c>
      <c r="D140" s="231"/>
      <c r="E140" s="235"/>
      <c r="F140" s="311"/>
    </row>
    <row r="141" spans="2:6">
      <c r="B141" s="319"/>
      <c r="C141" s="119" t="s">
        <v>463</v>
      </c>
      <c r="D141" s="231"/>
      <c r="E141" s="235"/>
      <c r="F141" s="311"/>
    </row>
    <row r="142" spans="2:6">
      <c r="B142" s="153" t="s">
        <v>41</v>
      </c>
      <c r="C142" s="206"/>
      <c r="D142" s="252"/>
      <c r="E142" s="252"/>
      <c r="F142" s="249"/>
    </row>
    <row r="143" spans="2:6">
      <c r="B143" s="154" t="s">
        <v>629</v>
      </c>
      <c r="C143" s="201"/>
      <c r="D143" s="241"/>
      <c r="E143" s="241"/>
      <c r="F143" s="310"/>
    </row>
    <row r="144" spans="2:6">
      <c r="B144" s="267">
        <v>1.25</v>
      </c>
      <c r="C144" s="119" t="s">
        <v>459</v>
      </c>
      <c r="D144" s="231"/>
      <c r="E144" s="235"/>
      <c r="F144" s="311"/>
    </row>
    <row r="145" spans="2:6">
      <c r="B145" s="319"/>
      <c r="C145" s="119" t="s">
        <v>460</v>
      </c>
      <c r="D145" s="231"/>
      <c r="E145" s="235"/>
      <c r="F145" s="311"/>
    </row>
    <row r="146" spans="2:6">
      <c r="B146" s="319"/>
      <c r="C146" s="119" t="s">
        <v>461</v>
      </c>
      <c r="D146" s="231"/>
      <c r="E146" s="235"/>
      <c r="F146" s="311"/>
    </row>
    <row r="147" spans="2:6">
      <c r="B147" s="319"/>
      <c r="C147" s="119" t="s">
        <v>462</v>
      </c>
      <c r="D147" s="231"/>
      <c r="E147" s="235"/>
      <c r="F147" s="311"/>
    </row>
    <row r="148" spans="2:6">
      <c r="B148" s="319"/>
      <c r="C148" s="119" t="s">
        <v>463</v>
      </c>
      <c r="D148" s="231"/>
      <c r="E148" s="235"/>
      <c r="F148" s="311"/>
    </row>
    <row r="149" spans="2:6">
      <c r="B149" s="267">
        <v>1.26</v>
      </c>
      <c r="C149" s="119" t="s">
        <v>459</v>
      </c>
      <c r="D149" s="231"/>
      <c r="E149" s="235"/>
      <c r="F149" s="311"/>
    </row>
    <row r="150" spans="2:6">
      <c r="B150" s="319"/>
      <c r="C150" s="119" t="s">
        <v>460</v>
      </c>
      <c r="D150" s="231"/>
      <c r="E150" s="235"/>
      <c r="F150" s="311"/>
    </row>
    <row r="151" spans="2:6">
      <c r="B151" s="319"/>
      <c r="C151" s="119" t="s">
        <v>461</v>
      </c>
      <c r="D151" s="231"/>
      <c r="E151" s="235"/>
      <c r="F151" s="311"/>
    </row>
    <row r="152" spans="2:6">
      <c r="B152" s="319"/>
      <c r="C152" s="119" t="s">
        <v>462</v>
      </c>
      <c r="D152" s="231"/>
      <c r="E152" s="235"/>
      <c r="F152" s="311"/>
    </row>
    <row r="153" spans="2:6">
      <c r="B153" s="319"/>
      <c r="C153" s="119" t="s">
        <v>463</v>
      </c>
      <c r="D153" s="231"/>
      <c r="E153" s="235"/>
      <c r="F153" s="311"/>
    </row>
  </sheetData>
  <autoFilter ref="B5:F153" xr:uid="{00000000-0009-0000-0000-000003000000}"/>
  <dataValidations count="2">
    <dataValidation type="list" allowBlank="1" showInputMessage="1" showErrorMessage="1" sqref="F144:F153 F131:F142 F125:F129 F108:F123 F90:F106 F85:F89 F74:F84 F63:F73 F58:F62 F47:F56 F41:F45 F35:F39 F18:F33 F8:F17" xr:uid="{00000000-0002-0000-0300-000000000000}">
      <formula1>$AA$1:$AC$1</formula1>
    </dataValidation>
    <dataValidation type="date" allowBlank="1" showInputMessage="1" showErrorMessage="1" prompt="Enter a date value (for example, 19/10/2020)" sqref="E8:E153" xr:uid="{00000000-0002-0000-0300-000001000000}">
      <formula1>StartDate</formula1>
      <formula2>EndDate</formula2>
    </dataValidation>
  </dataValidations>
  <hyperlinks>
    <hyperlink ref="B8" location="Governance!A1.01" display="Governance!A1.01" xr:uid="{00000000-0004-0000-0300-000000000000}"/>
    <hyperlink ref="B13" location="Governance!A1.02" display="Governance!A1.02" xr:uid="{00000000-0004-0000-0300-000001000000}"/>
    <hyperlink ref="B18" location="Governance!A1.03" display="Governance!A1.03" xr:uid="{00000000-0004-0000-0300-000002000000}"/>
    <hyperlink ref="B23" location="Governance!A1.04" display="Governance!A1.04" xr:uid="{00000000-0004-0000-0300-000003000000}"/>
    <hyperlink ref="B28" location="Governance!A1.05" display="Governance!A1.05" xr:uid="{00000000-0004-0000-0300-000004000000}"/>
    <hyperlink ref="B35" location="Governance!A1.06" display="Governance!A1.06" xr:uid="{00000000-0004-0000-0300-000005000000}"/>
    <hyperlink ref="B41" location="Governance!A1.07" display="Governance!A1.07" xr:uid="{00000000-0004-0000-0300-000006000000}"/>
    <hyperlink ref="B47" location="Governance!A1.08" display="Governance!A1.08" xr:uid="{00000000-0004-0000-0300-000007000000}"/>
    <hyperlink ref="B52" location="Governance!A1.09" display="Governance!A1.09" xr:uid="{00000000-0004-0000-0300-000008000000}"/>
    <hyperlink ref="B58" location="Governance!A1.10" display="Governance!A1.10" xr:uid="{00000000-0004-0000-0300-000009000000}"/>
    <hyperlink ref="B63" location="Governance!A1.11" display="Governance!A1.11" xr:uid="{00000000-0004-0000-0300-00000A000000}"/>
    <hyperlink ref="B69" location="Governance!A1.12" display="Governance!A1.12" xr:uid="{00000000-0004-0000-0300-00000B000000}"/>
    <hyperlink ref="B74" location="Governance!A1.13" display="Governance!A1.13" xr:uid="{00000000-0004-0000-0300-00000C000000}"/>
    <hyperlink ref="B80" location="Governance!A1.14" display="Governance!A1.14" xr:uid="{00000000-0004-0000-0300-00000D000000}"/>
    <hyperlink ref="B85" location="Governance!A1.15" display="Governance!A1.15" xr:uid="{00000000-0004-0000-0300-00000E000000}"/>
    <hyperlink ref="B90" location="Governance!A1.16" display="Governance!A1.16" xr:uid="{00000000-0004-0000-0300-00000F000000}"/>
    <hyperlink ref="B95" location="Governance!A1.17" display="Governance!A1.17" xr:uid="{00000000-0004-0000-0300-000010000000}"/>
    <hyperlink ref="B102" location="Governance!A1.18" display="Governance!A1.18" xr:uid="{00000000-0004-0000-0300-000011000000}"/>
    <hyperlink ref="B108" location="Governance!A1.19" display="Governance!A1.19" xr:uid="{00000000-0004-0000-0300-000012000000}"/>
    <hyperlink ref="B114" location="Governance!A1.20" display="Governance!A1.20" xr:uid="{00000000-0004-0000-0300-000013000000}"/>
    <hyperlink ref="B119" location="Governance!A1.21" display="Governance!A1.21" xr:uid="{00000000-0004-0000-0300-000014000000}"/>
    <hyperlink ref="B125" location="Governance!A1.22" display="Governance!A1.22" xr:uid="{00000000-0004-0000-0300-000015000000}"/>
    <hyperlink ref="B131" location="Governance!A1.23" display="Governance!A1.23" xr:uid="{00000000-0004-0000-0300-000016000000}"/>
    <hyperlink ref="B137" location="Governance!A1.24" display="Governance!A1.24" xr:uid="{00000000-0004-0000-0300-000017000000}"/>
    <hyperlink ref="B144" location="Governance!A1.25" display="Governance!A1.25" xr:uid="{00000000-0004-0000-0300-000018000000}"/>
    <hyperlink ref="B149" location="Governance!A1.26" display="Governance!A1.26" xr:uid="{00000000-0004-0000-0300-000019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00B5CC"/>
  </sheetPr>
  <dimension ref="A1:AC29"/>
  <sheetViews>
    <sheetView showGridLines="0" zoomScaleNormal="100" workbookViewId="0">
      <pane xSplit="2" ySplit="3" topLeftCell="C29" activePane="bottomRight" state="frozen"/>
      <selection activeCell="C4" sqref="C4"/>
      <selection pane="topRight" activeCell="C4" sqref="C4"/>
      <selection pane="bottomLeft" activeCell="C4" sqref="C4"/>
      <selection pane="bottomRight" activeCell="C29" sqref="C29"/>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1" t="s">
        <v>845</v>
      </c>
      <c r="Y1" t="s">
        <v>114</v>
      </c>
      <c r="Z1" t="s">
        <v>528</v>
      </c>
      <c r="AA1" t="s">
        <v>502</v>
      </c>
      <c r="AB1" t="s">
        <v>501</v>
      </c>
      <c r="AC1" t="s">
        <v>116</v>
      </c>
    </row>
    <row r="2" spans="1:29" ht="39.950000000000003" customHeight="1">
      <c r="B2" s="4" t="s">
        <v>43</v>
      </c>
      <c r="Y2" t="s">
        <v>117</v>
      </c>
      <c r="Z2" t="s">
        <v>118</v>
      </c>
      <c r="AA2" t="s">
        <v>119</v>
      </c>
    </row>
    <row r="3" spans="1:29" ht="38.25">
      <c r="A3" s="299" t="s">
        <v>1</v>
      </c>
      <c r="B3" s="35" t="s">
        <v>2</v>
      </c>
      <c r="C3" s="35" t="s">
        <v>3</v>
      </c>
      <c r="D3" s="35" t="s">
        <v>4</v>
      </c>
      <c r="E3" s="35" t="s">
        <v>503</v>
      </c>
      <c r="F3" s="35" t="s">
        <v>5</v>
      </c>
      <c r="G3" s="35" t="s">
        <v>6</v>
      </c>
      <c r="H3" s="253" t="s">
        <v>7</v>
      </c>
      <c r="I3" s="35" t="s">
        <v>8</v>
      </c>
      <c r="J3" s="259" t="s">
        <v>481</v>
      </c>
    </row>
    <row r="4" spans="1:29" hidden="1">
      <c r="A4" s="128" t="s">
        <v>44</v>
      </c>
      <c r="B4" s="129"/>
      <c r="C4" s="130"/>
      <c r="D4" s="131"/>
      <c r="E4" s="131"/>
      <c r="F4" s="129"/>
      <c r="G4" s="131"/>
      <c r="H4" s="188"/>
      <c r="I4" s="131"/>
      <c r="J4" s="260"/>
    </row>
    <row r="5" spans="1:29" hidden="1">
      <c r="A5" s="121" t="s">
        <v>45</v>
      </c>
      <c r="B5" s="122"/>
      <c r="C5" s="123"/>
      <c r="D5" s="123"/>
      <c r="E5" s="123"/>
      <c r="F5" s="122"/>
      <c r="G5" s="123"/>
      <c r="H5" s="186"/>
      <c r="I5" s="123"/>
      <c r="J5" s="261"/>
    </row>
    <row r="6" spans="1:29" ht="102" hidden="1">
      <c r="A6" s="47">
        <v>2.0099999999999998</v>
      </c>
      <c r="B6" s="356" t="s">
        <v>630</v>
      </c>
      <c r="C6" s="264" t="s">
        <v>648</v>
      </c>
      <c r="D6" s="38"/>
      <c r="E6" s="46" t="str">
        <f>IF(R2.01=$Y$1,100%,IF(R2.01=$Z$1,80%,IF(R2.01=$AA$1,50%,IF(R2.01=$AB$1,20%,""))))</f>
        <v/>
      </c>
      <c r="F6" s="36"/>
      <c r="G6" s="37"/>
      <c r="H6" s="254"/>
      <c r="I6" s="37"/>
      <c r="J6" s="269" t="s">
        <v>657</v>
      </c>
    </row>
    <row r="7" spans="1:29" hidden="1">
      <c r="A7" s="121" t="s">
        <v>46</v>
      </c>
      <c r="B7" s="122"/>
      <c r="C7" s="123"/>
      <c r="D7" s="123"/>
      <c r="E7" s="123"/>
      <c r="F7" s="122"/>
      <c r="G7" s="123"/>
      <c r="H7" s="186"/>
      <c r="I7" s="324"/>
      <c r="J7" s="261"/>
    </row>
    <row r="8" spans="1:29" ht="102" hidden="1">
      <c r="A8" s="47">
        <v>2.02</v>
      </c>
      <c r="B8" s="356" t="s">
        <v>630</v>
      </c>
      <c r="C8" s="264" t="s">
        <v>649</v>
      </c>
      <c r="D8" s="38"/>
      <c r="E8" s="46" t="str">
        <f>IF(R2.02=$Y$1,100%,IF(R2.02=$Z$1,80%,IF(R2.02=$AA$1,50%,IF(R2.02=$AB$1,20%,""))))</f>
        <v/>
      </c>
      <c r="F8" s="36"/>
      <c r="G8" s="37"/>
      <c r="H8" s="254"/>
      <c r="I8" s="37"/>
      <c r="J8" s="269" t="s">
        <v>658</v>
      </c>
    </row>
    <row r="9" spans="1:29" hidden="1">
      <c r="A9" s="128" t="s">
        <v>47</v>
      </c>
      <c r="B9" s="129"/>
      <c r="C9" s="130"/>
      <c r="D9" s="131"/>
      <c r="E9" s="131"/>
      <c r="F9" s="129"/>
      <c r="G9" s="131"/>
      <c r="H9" s="188"/>
      <c r="I9" s="131"/>
      <c r="J9" s="262"/>
    </row>
    <row r="10" spans="1:29" hidden="1">
      <c r="A10" s="121" t="s">
        <v>48</v>
      </c>
      <c r="B10" s="122"/>
      <c r="C10" s="123"/>
      <c r="D10" s="123"/>
      <c r="E10" s="123"/>
      <c r="F10" s="122"/>
      <c r="G10" s="123"/>
      <c r="H10" s="186"/>
      <c r="I10" s="123"/>
      <c r="J10" s="261"/>
    </row>
    <row r="11" spans="1:29" ht="127.5" hidden="1">
      <c r="A11" s="47">
        <v>2.0299999999999998</v>
      </c>
      <c r="B11" s="356" t="s">
        <v>631</v>
      </c>
      <c r="C11" s="264" t="s">
        <v>650</v>
      </c>
      <c r="D11" s="38"/>
      <c r="E11" s="46" t="str">
        <f>IF(R2.03=$Y$1,100%,IF(R2.03=$Z$1,80%,IF(R2.03=$AA$1,50%,IF(R2.03=$AB$1,20%,""))))</f>
        <v/>
      </c>
      <c r="F11" s="36"/>
      <c r="G11" s="37"/>
      <c r="H11" s="254"/>
      <c r="I11" s="37"/>
      <c r="J11" s="269" t="s">
        <v>659</v>
      </c>
    </row>
    <row r="12" spans="1:29" hidden="1">
      <c r="A12" s="121" t="s">
        <v>641</v>
      </c>
      <c r="B12" s="122"/>
      <c r="C12" s="123"/>
      <c r="D12" s="123"/>
      <c r="E12" s="123"/>
      <c r="F12" s="122"/>
      <c r="G12" s="123"/>
      <c r="H12" s="186"/>
      <c r="I12" s="123"/>
      <c r="J12" s="261"/>
    </row>
    <row r="13" spans="1:29" ht="63.75" hidden="1">
      <c r="A13" s="47">
        <v>2.04</v>
      </c>
      <c r="B13" s="362" t="s">
        <v>632</v>
      </c>
      <c r="C13" s="264" t="s">
        <v>651</v>
      </c>
      <c r="D13" s="38"/>
      <c r="E13" s="46" t="str">
        <f>IF(R2.04=$Y$1,100%,IF(R2.04=$Z$1,80%,IF(R2.04=$AA$1,50%,IF(R2.04=$AB$1,20%,""))))</f>
        <v/>
      </c>
      <c r="F13" s="36"/>
      <c r="G13" s="37"/>
      <c r="H13" s="254"/>
      <c r="I13" s="37"/>
      <c r="J13" s="269" t="s">
        <v>660</v>
      </c>
    </row>
    <row r="14" spans="1:29" ht="63.75" hidden="1">
      <c r="A14" s="47">
        <v>2.0499999999999998</v>
      </c>
      <c r="B14" s="362" t="s">
        <v>633</v>
      </c>
      <c r="C14" s="264" t="s">
        <v>652</v>
      </c>
      <c r="D14" s="38"/>
      <c r="E14" s="46" t="str">
        <f>IF(R2.05=$Y$1,100%,IF(R2.05=$Z$1,80%,IF(R2.05=$AA$1,50%,IF(R2.05=$AB$1,20%,""))))</f>
        <v/>
      </c>
      <c r="F14" s="36"/>
      <c r="G14" s="37"/>
      <c r="H14" s="254"/>
      <c r="I14" s="37"/>
      <c r="J14" s="269" t="s">
        <v>661</v>
      </c>
    </row>
    <row r="15" spans="1:29" ht="165.75" hidden="1">
      <c r="A15" s="47">
        <v>2.06</v>
      </c>
      <c r="B15" s="356" t="s">
        <v>634</v>
      </c>
      <c r="C15" s="264" t="s">
        <v>653</v>
      </c>
      <c r="D15" s="38"/>
      <c r="E15" s="46" t="str">
        <f>IF(R2.06=$Y$1,100%,IF(R2.06=$Z$1,80%,IF(R2.06=$AA$1,50%,IF(R2.06=$AB$1,20%,""))))</f>
        <v/>
      </c>
      <c r="F15" s="36"/>
      <c r="G15" s="37"/>
      <c r="H15" s="254"/>
      <c r="I15" s="37"/>
      <c r="J15" s="269" t="s">
        <v>662</v>
      </c>
    </row>
    <row r="16" spans="1:29" ht="63.75" hidden="1">
      <c r="A16" s="47">
        <v>2.0699999999999998</v>
      </c>
      <c r="B16" s="362" t="s">
        <v>635</v>
      </c>
      <c r="C16" s="264" t="s">
        <v>654</v>
      </c>
      <c r="D16" s="38"/>
      <c r="E16" s="46" t="str">
        <f>IF(R2.07=$Y$1,100%,IF(R2.07=$Z$1,80%,IF(R2.07=$AA$1,50%,IF(R2.07=$AB$1,20%,""))))</f>
        <v/>
      </c>
      <c r="F16" s="36"/>
      <c r="G16" s="37"/>
      <c r="H16" s="254"/>
      <c r="I16" s="37"/>
      <c r="J16" s="269" t="s">
        <v>663</v>
      </c>
    </row>
    <row r="17" spans="1:10" hidden="1">
      <c r="A17" s="121" t="s">
        <v>642</v>
      </c>
      <c r="B17" s="122"/>
      <c r="C17" s="123"/>
      <c r="D17" s="123"/>
      <c r="E17" s="123"/>
      <c r="F17" s="122"/>
      <c r="G17" s="123"/>
      <c r="H17" s="186"/>
      <c r="I17" s="123"/>
      <c r="J17" s="261"/>
    </row>
    <row r="18" spans="1:10" ht="63.75" hidden="1">
      <c r="A18" s="47">
        <v>2.08</v>
      </c>
      <c r="B18" s="356" t="s">
        <v>636</v>
      </c>
      <c r="C18" s="264" t="s">
        <v>655</v>
      </c>
      <c r="D18" s="38"/>
      <c r="E18" s="46" t="str">
        <f>IF(R2.08=$Y$1,100%,IF(R2.08=$Z$1,80%,IF(R2.08=$AA$1,50%,IF(R2.08=$AB$1,20%,""))))</f>
        <v/>
      </c>
      <c r="F18" s="36"/>
      <c r="G18" s="37"/>
      <c r="H18" s="254"/>
      <c r="I18" s="37"/>
      <c r="J18" s="269" t="s">
        <v>664</v>
      </c>
    </row>
    <row r="19" spans="1:10" ht="63.75" hidden="1">
      <c r="A19" s="47">
        <v>2.09</v>
      </c>
      <c r="B19" s="356" t="s">
        <v>637</v>
      </c>
      <c r="C19" s="264" t="s">
        <v>656</v>
      </c>
      <c r="D19" s="38"/>
      <c r="E19" s="46" t="str">
        <f>IF(R2.09=$Y$1,100%,IF(R2.09=$Z$1,80%,IF(R2.09=$AA$1,50%,IF(R2.09=$AB$1,20%,""))))</f>
        <v/>
      </c>
      <c r="F19" s="36"/>
      <c r="G19" s="37"/>
      <c r="H19" s="254"/>
      <c r="I19" s="37"/>
      <c r="J19" s="269" t="s">
        <v>665</v>
      </c>
    </row>
    <row r="20" spans="1:10" hidden="1">
      <c r="A20" s="128" t="s">
        <v>49</v>
      </c>
      <c r="B20" s="129"/>
      <c r="C20" s="130"/>
      <c r="D20" s="131"/>
      <c r="E20" s="131"/>
      <c r="F20" s="129"/>
      <c r="G20" s="131"/>
      <c r="H20" s="188"/>
      <c r="I20" s="131"/>
      <c r="J20" s="262"/>
    </row>
    <row r="21" spans="1:10" hidden="1">
      <c r="A21" s="121" t="s">
        <v>643</v>
      </c>
      <c r="B21" s="122"/>
      <c r="C21" s="123"/>
      <c r="D21" s="123"/>
      <c r="E21" s="123"/>
      <c r="F21" s="122"/>
      <c r="G21" s="123"/>
      <c r="H21" s="186"/>
      <c r="I21" s="123"/>
      <c r="J21" s="261"/>
    </row>
    <row r="22" spans="1:10" ht="204" hidden="1">
      <c r="A22" s="48">
        <v>2.1</v>
      </c>
      <c r="B22" s="356" t="s">
        <v>638</v>
      </c>
      <c r="C22" s="264" t="s">
        <v>50</v>
      </c>
      <c r="D22" s="38"/>
      <c r="E22" s="46" t="str">
        <f>IF(R2.10=$Y$1,100%,IF(R2.10=$Z$1,80%,IF(R2.10=$AA$1,50%,IF(R2.10=$AB$1,20%,""))))</f>
        <v/>
      </c>
      <c r="F22" s="36"/>
      <c r="G22" s="37"/>
      <c r="H22" s="254"/>
      <c r="I22" s="37"/>
      <c r="J22" s="269" t="s">
        <v>482</v>
      </c>
    </row>
    <row r="23" spans="1:10" hidden="1">
      <c r="A23" s="121" t="s">
        <v>644</v>
      </c>
      <c r="B23" s="122"/>
      <c r="C23" s="123"/>
      <c r="D23" s="123"/>
      <c r="E23" s="123"/>
      <c r="F23" s="122"/>
      <c r="G23" s="123"/>
      <c r="H23" s="186"/>
      <c r="I23" s="123"/>
      <c r="J23" s="261"/>
    </row>
    <row r="24" spans="1:10" ht="165.75" hidden="1">
      <c r="A24" s="47">
        <v>2.11</v>
      </c>
      <c r="B24" s="356" t="s">
        <v>639</v>
      </c>
      <c r="C24" s="264" t="s">
        <v>51</v>
      </c>
      <c r="D24" s="38"/>
      <c r="E24" s="46" t="str">
        <f>IF(R2.11=$Y$1,100%,IF(R2.11=$Z$1,80%,IF(R2.11=$AA$1,50%,IF(R2.11=$AB$1,20%,""))))</f>
        <v/>
      </c>
      <c r="F24" s="36"/>
      <c r="G24" s="37"/>
      <c r="H24" s="254"/>
      <c r="I24" s="37"/>
      <c r="J24" s="269" t="s">
        <v>483</v>
      </c>
    </row>
    <row r="25" spans="1:10" hidden="1">
      <c r="A25" s="121" t="s">
        <v>645</v>
      </c>
      <c r="B25" s="122"/>
      <c r="C25" s="123"/>
      <c r="D25" s="123"/>
      <c r="E25" s="123"/>
      <c r="F25" s="122"/>
      <c r="G25" s="123"/>
      <c r="H25" s="186"/>
      <c r="I25" s="123"/>
      <c r="J25" s="261"/>
    </row>
    <row r="26" spans="1:10" ht="165.75" hidden="1">
      <c r="A26" s="47">
        <v>2.12</v>
      </c>
      <c r="B26" s="356" t="s">
        <v>640</v>
      </c>
      <c r="C26" s="264" t="s">
        <v>52</v>
      </c>
      <c r="D26" s="38"/>
      <c r="E26" s="46" t="str">
        <f>IF(R2.12=$Y$1,100%,IF(R2.12=$Z$1,80%,IF(R2.12=$AA$1,50%,IF(R2.12=$AB$1,20%,""))))</f>
        <v/>
      </c>
      <c r="F26" s="36"/>
      <c r="G26" s="37"/>
      <c r="H26" s="254"/>
      <c r="I26" s="37"/>
      <c r="J26" s="269" t="s">
        <v>484</v>
      </c>
    </row>
    <row r="27" spans="1:10" hidden="1">
      <c r="A27" s="128" t="s">
        <v>646</v>
      </c>
      <c r="B27" s="129"/>
      <c r="C27" s="130"/>
      <c r="D27" s="131"/>
      <c r="E27" s="131"/>
      <c r="F27" s="129"/>
      <c r="G27" s="131"/>
      <c r="H27" s="188"/>
      <c r="I27" s="131"/>
      <c r="J27" s="262"/>
    </row>
    <row r="28" spans="1:10" hidden="1">
      <c r="A28" s="121" t="s">
        <v>647</v>
      </c>
      <c r="B28" s="122"/>
      <c r="C28" s="123"/>
      <c r="D28" s="123"/>
      <c r="E28" s="123"/>
      <c r="F28" s="122"/>
      <c r="G28" s="123"/>
      <c r="H28" s="186"/>
      <c r="I28" s="123"/>
      <c r="J28" s="261"/>
    </row>
    <row r="29" spans="1:10" ht="63.75">
      <c r="A29" s="47">
        <v>2.13</v>
      </c>
      <c r="B29" s="362" t="s">
        <v>844</v>
      </c>
      <c r="C29" s="264" t="s">
        <v>53</v>
      </c>
      <c r="D29" s="38" t="s">
        <v>116</v>
      </c>
      <c r="E29" s="46" t="str">
        <f>IF(R2.13=$Y$1,100%,IF(R2.13=$Z$1,80%,IF(R2.13=$AA$1,50%,IF(R2.13=$AB$1,20%,IF(R2.13=$AC$1,"n/a","")))))</f>
        <v>n/a</v>
      </c>
      <c r="F29" s="36"/>
      <c r="G29" s="37"/>
      <c r="H29" s="254"/>
      <c r="I29" s="37"/>
      <c r="J29" s="269" t="s">
        <v>485</v>
      </c>
    </row>
  </sheetData>
  <autoFilter ref="A3:J29" xr:uid="{00000000-0009-0000-0000-000004000000}">
    <filterColumn colId="3">
      <customFilters>
        <customFilter operator="notEqual" val=" "/>
      </customFilters>
    </filterColumn>
  </autoFilter>
  <conditionalFormatting sqref="D4 D6">
    <cfRule type="cellIs" dxfId="87" priority="26" operator="equal">
      <formula>"Not met"</formula>
    </cfRule>
  </conditionalFormatting>
  <conditionalFormatting sqref="D8">
    <cfRule type="cellIs" dxfId="86" priority="7" operator="equal">
      <formula>"Not met"</formula>
    </cfRule>
  </conditionalFormatting>
  <conditionalFormatting sqref="D11">
    <cfRule type="cellIs" dxfId="85" priority="6" operator="equal">
      <formula>"Not met"</formula>
    </cfRule>
  </conditionalFormatting>
  <conditionalFormatting sqref="D13:D16">
    <cfRule type="cellIs" dxfId="84" priority="5" operator="equal">
      <formula>"Not met"</formula>
    </cfRule>
  </conditionalFormatting>
  <conditionalFormatting sqref="D18:D20">
    <cfRule type="cellIs" dxfId="83" priority="2" operator="equal">
      <formula>"Not met"</formula>
    </cfRule>
  </conditionalFormatting>
  <conditionalFormatting sqref="D22">
    <cfRule type="cellIs" dxfId="82" priority="4" operator="equal">
      <formula>"Not met"</formula>
    </cfRule>
  </conditionalFormatting>
  <conditionalFormatting sqref="D24 D29">
    <cfRule type="cellIs" dxfId="81" priority="3" operator="equal">
      <formula>"Not met"</formula>
    </cfRule>
  </conditionalFormatting>
  <conditionalFormatting sqref="D26:D27">
    <cfRule type="cellIs" dxfId="80" priority="1" operator="equal">
      <formula>"Not met"</formula>
    </cfRule>
  </conditionalFormatting>
  <conditionalFormatting sqref="D9:E9">
    <cfRule type="cellIs" dxfId="79" priority="12" operator="equal">
      <formula>"Not met"</formula>
    </cfRule>
  </conditionalFormatting>
  <dataValidations count="5">
    <dataValidation type="list" allowBlank="1" showInputMessage="1" showErrorMessage="1" sqref="I6 I24:I29 I18:I22 I11:I16 I8" xr:uid="{00000000-0002-0000-0400-000000000000}">
      <formula1>$Y$2:$AA$2</formula1>
    </dataValidation>
    <dataValidation type="list" allowBlank="1" showInputMessage="1" showErrorMessage="1" sqref="D6 D24:D28 D18:D22 D11:D16 D8" xr:uid="{00000000-0002-0000-0400-000001000000}">
      <formula1>$Y$1:$AB$1</formula1>
    </dataValidation>
    <dataValidation allowBlank="1" showInputMessage="1" showErrorMessage="1" prompt="Value must be between 0% to 100%." sqref="E13:E16 E22 E6 E8 E11 E18:E19 E24 E26 E29" xr:uid="{00000000-0002-0000-0400-000002000000}"/>
    <dataValidation type="list" allowBlank="1" showInputMessage="1" showErrorMessage="1" sqref="D29" xr:uid="{00000000-0002-0000-0400-000004000000}">
      <formula1>$Y$1:$AC$1</formula1>
    </dataValidation>
    <dataValidation type="date" allowBlank="1" showInputMessage="1" showErrorMessage="1" prompt="Enter a date value (for example, 19/10/2020)" sqref="H6:H29" xr:uid="{00000000-0002-0000-0400-000003000000}">
      <formula1>StartDate</formula1>
      <formula2>EndDate</formula2>
    </dataValidation>
  </dataValidations>
  <hyperlinks>
    <hyperlink ref="C6" location="'Part-EL'!E2.01" display="Click here to navigate to the list of evidence for Action 2.1" xr:uid="{00000000-0004-0000-0400-000000000000}"/>
    <hyperlink ref="J6" location="'Part-TL'!T2.01" display="Click here to navigate to the task list for Action 2.1" xr:uid="{00000000-0004-0000-0400-000001000000}"/>
    <hyperlink ref="J8" location="'Part-TL'!T2.02" display="Click here to navigate to the task list for Action 2.2" xr:uid="{00000000-0004-0000-0400-000002000000}"/>
    <hyperlink ref="J11" location="'Part-TL'!T2.03" display="Click here to navigate to the task list for Action 2.3" xr:uid="{00000000-0004-0000-0400-000003000000}"/>
    <hyperlink ref="J13" location="'Part-TL'!T2.04" display="Click here to navigate to the task list for Action 2.4" xr:uid="{00000000-0004-0000-0400-000004000000}"/>
    <hyperlink ref="J14" location="'Part-TL'!T2.05" display="Click here to navigate to the task list for Action 2.5" xr:uid="{00000000-0004-0000-0400-000005000000}"/>
    <hyperlink ref="J15" location="'Part-TL'!T2.06" display="Click here to navigate to the task list for Action 2.6" xr:uid="{00000000-0004-0000-0400-000006000000}"/>
    <hyperlink ref="J16" location="'Part-TL'!T2.07" display="Click here to navigate to the task list for Action 2.7" xr:uid="{00000000-0004-0000-0400-000007000000}"/>
    <hyperlink ref="J18" location="'Part-TL'!T2.08" display="Click here to navigate to the task list for Action 2.8" xr:uid="{00000000-0004-0000-0400-000008000000}"/>
    <hyperlink ref="J19" location="'Part-TL'!T2.09" display="Click here to navigate to the task list for Action 2.9" xr:uid="{00000000-0004-0000-0400-000009000000}"/>
    <hyperlink ref="J22" location="'Part-TL'!T2.10" display="Click here to navigate to the task list for Action 2.10" xr:uid="{00000000-0004-0000-0400-00000A000000}"/>
    <hyperlink ref="J24" location="'Part-TL'!T2.11" display="Click here to navigate to the task list for Action 2.11" xr:uid="{00000000-0004-0000-0400-00000B000000}"/>
    <hyperlink ref="J26" location="'Part-TL'!T2.12" display="Click here to navigate to the task list for Action 2.12" xr:uid="{00000000-0004-0000-0400-00000C000000}"/>
    <hyperlink ref="J29" location="'Part-TL'!T2.13" display="Click here to navigate to the task list for Action 2.12" xr:uid="{00000000-0004-0000-0400-00000D000000}"/>
    <hyperlink ref="C8" location="'Part-EL'!E2.02" display="Click here to navigate to the list of evidence for Action 2.2" xr:uid="{00000000-0004-0000-0400-00000F000000}"/>
    <hyperlink ref="C11" location="'Part-EL'!E2.03" display="Click here to navigate to the list of evidence for Action 2.3" xr:uid="{00000000-0004-0000-0400-000010000000}"/>
    <hyperlink ref="C13" location="'Part-EL'!E2.04" display="Click here to navigate to the list of evidence for Action 2.4" xr:uid="{00000000-0004-0000-0400-000011000000}"/>
    <hyperlink ref="C14" location="'Part-EL'!E2.05" display="Click here to navigate to the list of evidence for Action 2.5" xr:uid="{00000000-0004-0000-0400-000012000000}"/>
    <hyperlink ref="C15" location="'Part-EL'!E2.06" display="Click here to navigate to the list of evidence for Action 2.6" xr:uid="{00000000-0004-0000-0400-000013000000}"/>
    <hyperlink ref="C16" location="'Part-EL'!E2.07" display="Click here to navigate to the list of evidence for Action 2.7" xr:uid="{00000000-0004-0000-0400-000014000000}"/>
    <hyperlink ref="C18" location="'Part-EL'!E2.08" display="Click here to navigate to the list of evidence for Action 2.8" xr:uid="{00000000-0004-0000-0400-000015000000}"/>
    <hyperlink ref="C19" location="'Part-EL'!E2.09" display="Click here to navigate to the list of evidence for Action 2.9" xr:uid="{00000000-0004-0000-0400-000016000000}"/>
    <hyperlink ref="C22" location="'Part-EL'!E2.10" display="Click here to navigate to the list of evidence for Action 2.10" xr:uid="{00000000-0004-0000-0400-000017000000}"/>
    <hyperlink ref="C24" location="'Part-EL'!E2.11" display="Click here to navigate to the list of evidence for Action 2.11" xr:uid="{00000000-0004-0000-0400-000018000000}"/>
    <hyperlink ref="C26" location="'Part-EL'!E2.12" display="Click here to navigate to the list of evidence for Action 2.12" xr:uid="{00000000-0004-0000-0400-000019000000}"/>
    <hyperlink ref="C29" location="'Part-EL'!E2.13" display="Click here to navigate to the list of evidence for Action 2.13" xr:uid="{00000000-0004-0000-0400-00001A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ECF2"/>
  </sheetPr>
  <dimension ref="A1:E81"/>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846</v>
      </c>
    </row>
    <row r="3" spans="2:4" ht="25.5">
      <c r="B3" s="34" t="s">
        <v>43</v>
      </c>
    </row>
    <row r="5" spans="2:4" s="294" customFormat="1" ht="25.5" customHeight="1">
      <c r="B5" s="291" t="s">
        <v>1</v>
      </c>
      <c r="C5" s="297" t="s">
        <v>457</v>
      </c>
      <c r="D5" s="298" t="s">
        <v>458</v>
      </c>
    </row>
    <row r="6" spans="2:4">
      <c r="B6" s="106" t="s">
        <v>44</v>
      </c>
      <c r="C6" s="107"/>
      <c r="D6" s="108"/>
    </row>
    <row r="7" spans="2:4">
      <c r="B7" s="157" t="s">
        <v>45</v>
      </c>
      <c r="C7" s="155"/>
      <c r="D7" s="158"/>
    </row>
    <row r="8" spans="2:4">
      <c r="B8" s="270">
        <v>2.0099999999999998</v>
      </c>
      <c r="C8" s="119" t="s">
        <v>451</v>
      </c>
      <c r="D8" s="195"/>
    </row>
    <row r="9" spans="2:4">
      <c r="B9" s="320"/>
      <c r="C9" s="119" t="s">
        <v>452</v>
      </c>
      <c r="D9" s="195"/>
    </row>
    <row r="10" spans="2:4">
      <c r="B10" s="320"/>
      <c r="C10" s="119" t="s">
        <v>453</v>
      </c>
      <c r="D10" s="195"/>
    </row>
    <row r="11" spans="2:4">
      <c r="B11" s="320"/>
      <c r="C11" s="119" t="s">
        <v>454</v>
      </c>
      <c r="D11" s="195"/>
    </row>
    <row r="12" spans="2:4">
      <c r="B12" s="320"/>
      <c r="C12" s="119" t="s">
        <v>455</v>
      </c>
      <c r="D12" s="195"/>
    </row>
    <row r="13" spans="2:4">
      <c r="B13" s="157" t="s">
        <v>46</v>
      </c>
      <c r="C13" s="201"/>
      <c r="D13" s="202"/>
    </row>
    <row r="14" spans="2:4">
      <c r="B14" s="270">
        <v>2.02</v>
      </c>
      <c r="C14" s="119" t="s">
        <v>451</v>
      </c>
      <c r="D14" s="195"/>
    </row>
    <row r="15" spans="2:4">
      <c r="B15" s="320"/>
      <c r="C15" s="119" t="s">
        <v>452</v>
      </c>
      <c r="D15" s="195"/>
    </row>
    <row r="16" spans="2:4">
      <c r="B16" s="320"/>
      <c r="C16" s="119" t="s">
        <v>453</v>
      </c>
      <c r="D16" s="195"/>
    </row>
    <row r="17" spans="2:4">
      <c r="B17" s="320"/>
      <c r="C17" s="119" t="s">
        <v>454</v>
      </c>
      <c r="D17" s="195"/>
    </row>
    <row r="18" spans="2:4">
      <c r="B18" s="320"/>
      <c r="C18" s="119" t="s">
        <v>455</v>
      </c>
      <c r="D18" s="195"/>
    </row>
    <row r="19" spans="2:4">
      <c r="B19" s="106" t="s">
        <v>47</v>
      </c>
      <c r="C19" s="203"/>
      <c r="D19" s="204"/>
    </row>
    <row r="20" spans="2:4">
      <c r="B20" s="157" t="s">
        <v>666</v>
      </c>
      <c r="C20" s="201"/>
      <c r="D20" s="202"/>
    </row>
    <row r="21" spans="2:4">
      <c r="B21" s="270">
        <v>2.0299999999999998</v>
      </c>
      <c r="C21" s="119" t="s">
        <v>451</v>
      </c>
      <c r="D21" s="195"/>
    </row>
    <row r="22" spans="2:4">
      <c r="B22" s="320"/>
      <c r="C22" s="119" t="s">
        <v>452</v>
      </c>
      <c r="D22" s="195"/>
    </row>
    <row r="23" spans="2:4">
      <c r="B23" s="320"/>
      <c r="C23" s="119" t="s">
        <v>453</v>
      </c>
      <c r="D23" s="195"/>
    </row>
    <row r="24" spans="2:4">
      <c r="B24" s="320"/>
      <c r="C24" s="119" t="s">
        <v>454</v>
      </c>
      <c r="D24" s="195"/>
    </row>
    <row r="25" spans="2:4">
      <c r="B25" s="320"/>
      <c r="C25" s="119" t="s">
        <v>455</v>
      </c>
      <c r="D25" s="195"/>
    </row>
    <row r="26" spans="2:4">
      <c r="B26" s="157" t="s">
        <v>641</v>
      </c>
      <c r="C26" s="201"/>
      <c r="D26" s="202"/>
    </row>
    <row r="27" spans="2:4">
      <c r="B27" s="270">
        <v>2.04</v>
      </c>
      <c r="C27" s="119" t="s">
        <v>451</v>
      </c>
      <c r="D27" s="195"/>
    </row>
    <row r="28" spans="2:4">
      <c r="B28" s="320"/>
      <c r="C28" s="119" t="s">
        <v>452</v>
      </c>
      <c r="D28" s="195"/>
    </row>
    <row r="29" spans="2:4">
      <c r="B29" s="320"/>
      <c r="C29" s="119" t="s">
        <v>453</v>
      </c>
      <c r="D29" s="195"/>
    </row>
    <row r="30" spans="2:4">
      <c r="B30" s="320"/>
      <c r="C30" s="119" t="s">
        <v>454</v>
      </c>
      <c r="D30" s="195"/>
    </row>
    <row r="31" spans="2:4">
      <c r="B31" s="320"/>
      <c r="C31" s="119" t="s">
        <v>455</v>
      </c>
      <c r="D31" s="195"/>
    </row>
    <row r="32" spans="2:4">
      <c r="B32" s="270">
        <v>2.0499999999999998</v>
      </c>
      <c r="C32" s="119" t="s">
        <v>451</v>
      </c>
      <c r="D32" s="195"/>
    </row>
    <row r="33" spans="2:4">
      <c r="B33" s="320"/>
      <c r="C33" s="119" t="s">
        <v>452</v>
      </c>
      <c r="D33" s="195"/>
    </row>
    <row r="34" spans="2:4">
      <c r="B34" s="320"/>
      <c r="C34" s="119" t="s">
        <v>453</v>
      </c>
      <c r="D34" s="195"/>
    </row>
    <row r="35" spans="2:4">
      <c r="B35" s="320"/>
      <c r="C35" s="119" t="s">
        <v>454</v>
      </c>
      <c r="D35" s="195"/>
    </row>
    <row r="36" spans="2:4">
      <c r="B36" s="320"/>
      <c r="C36" s="119" t="s">
        <v>455</v>
      </c>
      <c r="D36" s="195"/>
    </row>
    <row r="37" spans="2:4">
      <c r="B37" s="270">
        <v>2.06</v>
      </c>
      <c r="C37" s="119" t="s">
        <v>451</v>
      </c>
      <c r="D37" s="195"/>
    </row>
    <row r="38" spans="2:4">
      <c r="B38" s="320"/>
      <c r="C38" s="119" t="s">
        <v>452</v>
      </c>
      <c r="D38" s="195"/>
    </row>
    <row r="39" spans="2:4">
      <c r="B39" s="320"/>
      <c r="C39" s="119" t="s">
        <v>453</v>
      </c>
      <c r="D39" s="195"/>
    </row>
    <row r="40" spans="2:4">
      <c r="B40" s="320"/>
      <c r="C40" s="119" t="s">
        <v>454</v>
      </c>
      <c r="D40" s="195"/>
    </row>
    <row r="41" spans="2:4">
      <c r="B41" s="320"/>
      <c r="C41" s="119" t="s">
        <v>455</v>
      </c>
      <c r="D41" s="195"/>
    </row>
    <row r="42" spans="2:4">
      <c r="B42" s="270">
        <v>2.0699999999999998</v>
      </c>
      <c r="C42" s="119" t="s">
        <v>451</v>
      </c>
      <c r="D42" s="195"/>
    </row>
    <row r="43" spans="2:4">
      <c r="B43" s="320"/>
      <c r="C43" s="119" t="s">
        <v>452</v>
      </c>
      <c r="D43" s="195"/>
    </row>
    <row r="44" spans="2:4">
      <c r="B44" s="320"/>
      <c r="C44" s="119" t="s">
        <v>453</v>
      </c>
      <c r="D44" s="195"/>
    </row>
    <row r="45" spans="2:4">
      <c r="B45" s="320"/>
      <c r="C45" s="119" t="s">
        <v>454</v>
      </c>
      <c r="D45" s="195"/>
    </row>
    <row r="46" spans="2:4">
      <c r="B46" s="320"/>
      <c r="C46" s="119" t="s">
        <v>455</v>
      </c>
      <c r="D46" s="195"/>
    </row>
    <row r="47" spans="2:4">
      <c r="B47" s="157" t="s">
        <v>667</v>
      </c>
      <c r="C47" s="201"/>
      <c r="D47" s="202"/>
    </row>
    <row r="48" spans="2:4">
      <c r="B48" s="270">
        <v>2.08</v>
      </c>
      <c r="C48" s="119" t="s">
        <v>451</v>
      </c>
      <c r="D48" s="195"/>
    </row>
    <row r="49" spans="2:4">
      <c r="B49" s="320"/>
      <c r="C49" s="119" t="s">
        <v>452</v>
      </c>
      <c r="D49" s="195"/>
    </row>
    <row r="50" spans="2:4">
      <c r="B50" s="320"/>
      <c r="C50" s="119" t="s">
        <v>453</v>
      </c>
      <c r="D50" s="195"/>
    </row>
    <row r="51" spans="2:4">
      <c r="B51" s="320"/>
      <c r="C51" s="119" t="s">
        <v>454</v>
      </c>
      <c r="D51" s="195"/>
    </row>
    <row r="52" spans="2:4">
      <c r="B52" s="320"/>
      <c r="C52" s="119" t="s">
        <v>455</v>
      </c>
      <c r="D52" s="195"/>
    </row>
    <row r="53" spans="2:4">
      <c r="B53" s="270">
        <v>2.09</v>
      </c>
      <c r="C53" s="119" t="s">
        <v>451</v>
      </c>
      <c r="D53" s="195"/>
    </row>
    <row r="54" spans="2:4">
      <c r="B54" s="320"/>
      <c r="C54" s="119" t="s">
        <v>452</v>
      </c>
      <c r="D54" s="195"/>
    </row>
    <row r="55" spans="2:4">
      <c r="B55" s="320"/>
      <c r="C55" s="119" t="s">
        <v>453</v>
      </c>
      <c r="D55" s="195"/>
    </row>
    <row r="56" spans="2:4">
      <c r="B56" s="320"/>
      <c r="C56" s="119" t="s">
        <v>454</v>
      </c>
      <c r="D56" s="195"/>
    </row>
    <row r="57" spans="2:4">
      <c r="B57" s="320"/>
      <c r="C57" s="119" t="s">
        <v>455</v>
      </c>
      <c r="D57" s="195"/>
    </row>
    <row r="58" spans="2:4">
      <c r="B58" s="271">
        <v>2.1</v>
      </c>
      <c r="C58" s="119" t="s">
        <v>451</v>
      </c>
      <c r="D58" s="195"/>
    </row>
    <row r="59" spans="2:4">
      <c r="B59" s="320"/>
      <c r="C59" s="119" t="s">
        <v>452</v>
      </c>
      <c r="D59" s="195"/>
    </row>
    <row r="60" spans="2:4">
      <c r="B60" s="320"/>
      <c r="C60" s="119" t="s">
        <v>453</v>
      </c>
      <c r="D60" s="195"/>
    </row>
    <row r="61" spans="2:4">
      <c r="B61" s="320"/>
      <c r="C61" s="119" t="s">
        <v>454</v>
      </c>
      <c r="D61" s="195"/>
    </row>
    <row r="62" spans="2:4">
      <c r="B62" s="320"/>
      <c r="C62" s="119" t="s">
        <v>455</v>
      </c>
      <c r="D62" s="195"/>
    </row>
    <row r="63" spans="2:4">
      <c r="B63" s="157" t="s">
        <v>668</v>
      </c>
      <c r="C63" s="201"/>
      <c r="D63" s="202"/>
    </row>
    <row r="64" spans="2:4">
      <c r="B64" s="270">
        <v>2.11</v>
      </c>
      <c r="C64" s="119" t="s">
        <v>451</v>
      </c>
      <c r="D64" s="195"/>
    </row>
    <row r="65" spans="2:4">
      <c r="B65" s="320"/>
      <c r="C65" s="119" t="s">
        <v>452</v>
      </c>
      <c r="D65" s="195"/>
    </row>
    <row r="66" spans="2:4">
      <c r="B66" s="320"/>
      <c r="C66" s="119" t="s">
        <v>453</v>
      </c>
      <c r="D66" s="195"/>
    </row>
    <row r="67" spans="2:4">
      <c r="B67" s="320"/>
      <c r="C67" s="119" t="s">
        <v>454</v>
      </c>
      <c r="D67" s="195"/>
    </row>
    <row r="68" spans="2:4">
      <c r="B68" s="320"/>
      <c r="C68" s="119" t="s">
        <v>455</v>
      </c>
      <c r="D68" s="195"/>
    </row>
    <row r="69" spans="2:4">
      <c r="B69" s="157" t="s">
        <v>645</v>
      </c>
      <c r="C69" s="201"/>
      <c r="D69" s="202"/>
    </row>
    <row r="70" spans="2:4">
      <c r="B70" s="270">
        <v>2.12</v>
      </c>
      <c r="C70" s="119" t="s">
        <v>451</v>
      </c>
      <c r="D70" s="195"/>
    </row>
    <row r="71" spans="2:4">
      <c r="B71" s="320"/>
      <c r="C71" s="119" t="s">
        <v>452</v>
      </c>
      <c r="D71" s="195"/>
    </row>
    <row r="72" spans="2:4">
      <c r="B72" s="320"/>
      <c r="C72" s="119" t="s">
        <v>453</v>
      </c>
      <c r="D72" s="195"/>
    </row>
    <row r="73" spans="2:4">
      <c r="B73" s="320"/>
      <c r="C73" s="119" t="s">
        <v>454</v>
      </c>
      <c r="D73" s="195"/>
    </row>
    <row r="74" spans="2:4">
      <c r="B74" s="320"/>
      <c r="C74" s="119" t="s">
        <v>455</v>
      </c>
      <c r="D74" s="195"/>
    </row>
    <row r="75" spans="2:4">
      <c r="B75" s="106" t="s">
        <v>646</v>
      </c>
      <c r="C75" s="203"/>
      <c r="D75" s="204"/>
    </row>
    <row r="76" spans="2:4">
      <c r="B76" s="157" t="s">
        <v>669</v>
      </c>
      <c r="C76" s="201"/>
      <c r="D76" s="202"/>
    </row>
    <row r="77" spans="2:4">
      <c r="B77" s="270">
        <v>2.13</v>
      </c>
      <c r="C77" s="119" t="s">
        <v>451</v>
      </c>
      <c r="D77" s="195"/>
    </row>
    <row r="78" spans="2:4">
      <c r="B78" s="320"/>
      <c r="C78" s="119" t="s">
        <v>452</v>
      </c>
      <c r="D78" s="195"/>
    </row>
    <row r="79" spans="2:4">
      <c r="B79" s="320"/>
      <c r="C79" s="119" t="s">
        <v>453</v>
      </c>
      <c r="D79" s="195"/>
    </row>
    <row r="80" spans="2:4">
      <c r="B80" s="320"/>
      <c r="C80" s="119" t="s">
        <v>454</v>
      </c>
      <c r="D80" s="195"/>
    </row>
    <row r="81" spans="2:4">
      <c r="B81" s="320"/>
      <c r="C81" s="119" t="s">
        <v>455</v>
      </c>
      <c r="D81" s="195"/>
    </row>
  </sheetData>
  <autoFilter ref="B5:D81" xr:uid="{00000000-0009-0000-0000-000005000000}"/>
  <hyperlinks>
    <hyperlink ref="B8" location="Partnering!A2.01" display="Partnering!A2.01" xr:uid="{00000000-0004-0000-0500-000000000000}"/>
    <hyperlink ref="B14" location="Partnering!A2.02" display="Partnering!A2.02" xr:uid="{00000000-0004-0000-0500-000001000000}"/>
    <hyperlink ref="B21" location="Partnering!A2.03" display="Partnering!A2.03" xr:uid="{00000000-0004-0000-0500-000002000000}"/>
    <hyperlink ref="B27" location="Partnering!A2.04" display="Partnering!A2.04" xr:uid="{00000000-0004-0000-0500-000003000000}"/>
    <hyperlink ref="B32" location="Partnering!A2.05" display="Partnering!A2.05" xr:uid="{00000000-0004-0000-0500-000004000000}"/>
    <hyperlink ref="B37" location="Partnering!A2.06" display="Partnering!A2.06" xr:uid="{00000000-0004-0000-0500-000005000000}"/>
    <hyperlink ref="B42" location="Partnering!A2.07" display="Partnering!A2.07" xr:uid="{00000000-0004-0000-0500-000006000000}"/>
    <hyperlink ref="B48" location="Partnering!A2.08" display="Partnering!A2.08" xr:uid="{00000000-0004-0000-0500-000007000000}"/>
    <hyperlink ref="B53" location="Partnering!A2.09" display="Partnering!A2.09" xr:uid="{00000000-0004-0000-0500-000008000000}"/>
    <hyperlink ref="B58" location="Partnering!A2.10" display="Partnering!A2.10" xr:uid="{00000000-0004-0000-0500-000009000000}"/>
    <hyperlink ref="B64" location="Partnering!A2.11" display="Partnering!A2.11" xr:uid="{00000000-0004-0000-0500-00000A000000}"/>
    <hyperlink ref="B70" location="Partnering!A2.12" display="Partnering!A2.12" xr:uid="{00000000-0004-0000-0500-00000B000000}"/>
    <hyperlink ref="B77" location="Partnering!A2.13" display="Partnering!A2.13" xr:uid="{00000000-0004-0000-0500-00000C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ECF2"/>
    <pageSetUpPr fitToPage="1"/>
  </sheetPr>
  <dimension ref="A1:AC83"/>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847</v>
      </c>
      <c r="AA1" t="s">
        <v>117</v>
      </c>
      <c r="AB1" t="s">
        <v>118</v>
      </c>
      <c r="AC1" t="s">
        <v>119</v>
      </c>
    </row>
    <row r="3" spans="2:29" ht="25.5">
      <c r="B3" s="34" t="s">
        <v>43</v>
      </c>
    </row>
    <row r="5" spans="2:29" ht="25.5">
      <c r="B5" s="281" t="s">
        <v>1</v>
      </c>
      <c r="C5" s="282" t="s">
        <v>5</v>
      </c>
      <c r="D5" s="286" t="s">
        <v>6</v>
      </c>
      <c r="E5" s="287" t="s">
        <v>504</v>
      </c>
      <c r="F5" s="288" t="s">
        <v>8</v>
      </c>
    </row>
    <row r="6" spans="2:29">
      <c r="B6" s="106" t="s">
        <v>44</v>
      </c>
      <c r="C6" s="107"/>
      <c r="D6" s="244"/>
      <c r="E6" s="246"/>
      <c r="F6" s="245"/>
    </row>
    <row r="7" spans="2:29">
      <c r="B7" s="157" t="s">
        <v>45</v>
      </c>
      <c r="C7" s="155"/>
      <c r="D7" s="241"/>
      <c r="E7" s="247"/>
      <c r="F7" s="310"/>
    </row>
    <row r="8" spans="2:29">
      <c r="B8" s="270">
        <v>2.0099999999999998</v>
      </c>
      <c r="C8" s="119" t="s">
        <v>459</v>
      </c>
      <c r="D8" s="231"/>
      <c r="E8" s="235"/>
      <c r="F8" s="311"/>
    </row>
    <row r="9" spans="2:29">
      <c r="B9" s="320"/>
      <c r="C9" s="119" t="s">
        <v>460</v>
      </c>
      <c r="D9" s="231"/>
      <c r="E9" s="235"/>
      <c r="F9" s="311"/>
    </row>
    <row r="10" spans="2:29">
      <c r="B10" s="320"/>
      <c r="C10" s="119" t="s">
        <v>461</v>
      </c>
      <c r="D10" s="231"/>
      <c r="E10" s="235"/>
      <c r="F10" s="311"/>
    </row>
    <row r="11" spans="2:29">
      <c r="B11" s="320"/>
      <c r="C11" s="119" t="s">
        <v>462</v>
      </c>
      <c r="D11" s="231"/>
      <c r="E11" s="235"/>
      <c r="F11" s="311"/>
    </row>
    <row r="12" spans="2:29">
      <c r="B12" s="320"/>
      <c r="C12" s="119" t="s">
        <v>463</v>
      </c>
      <c r="D12" s="231"/>
      <c r="E12" s="235"/>
      <c r="F12" s="311"/>
    </row>
    <row r="13" spans="2:29">
      <c r="B13" s="157" t="s">
        <v>46</v>
      </c>
      <c r="C13" s="201"/>
      <c r="D13" s="241"/>
      <c r="E13" s="247"/>
      <c r="F13" s="310"/>
    </row>
    <row r="14" spans="2:29">
      <c r="B14" s="270">
        <v>2.02</v>
      </c>
      <c r="C14" s="119" t="s">
        <v>459</v>
      </c>
      <c r="D14" s="231"/>
      <c r="E14" s="235"/>
      <c r="F14" s="311"/>
    </row>
    <row r="15" spans="2:29">
      <c r="B15" s="320"/>
      <c r="C15" s="119" t="s">
        <v>460</v>
      </c>
      <c r="D15" s="231"/>
      <c r="E15" s="235"/>
      <c r="F15" s="311"/>
    </row>
    <row r="16" spans="2:29">
      <c r="B16" s="320"/>
      <c r="C16" s="119" t="s">
        <v>461</v>
      </c>
      <c r="D16" s="231"/>
      <c r="E16" s="235"/>
      <c r="F16" s="311"/>
    </row>
    <row r="17" spans="2:6">
      <c r="B17" s="320"/>
      <c r="C17" s="119" t="s">
        <v>462</v>
      </c>
      <c r="D17" s="231"/>
      <c r="E17" s="235"/>
      <c r="F17" s="311"/>
    </row>
    <row r="18" spans="2:6">
      <c r="B18" s="320"/>
      <c r="C18" s="119" t="s">
        <v>463</v>
      </c>
      <c r="D18" s="231"/>
      <c r="E18" s="235"/>
      <c r="F18" s="311"/>
    </row>
    <row r="19" spans="2:6">
      <c r="B19" s="106" t="s">
        <v>47</v>
      </c>
      <c r="C19" s="203"/>
      <c r="D19" s="242"/>
      <c r="E19" s="248"/>
      <c r="F19" s="243"/>
    </row>
    <row r="20" spans="2:6">
      <c r="B20" s="157" t="s">
        <v>670</v>
      </c>
      <c r="C20" s="201"/>
      <c r="D20" s="241"/>
      <c r="E20" s="247"/>
      <c r="F20" s="310"/>
    </row>
    <row r="21" spans="2:6">
      <c r="B21" s="270">
        <v>2.0299999999999998</v>
      </c>
      <c r="C21" s="119" t="s">
        <v>459</v>
      </c>
      <c r="D21" s="231"/>
      <c r="E21" s="235"/>
      <c r="F21" s="311"/>
    </row>
    <row r="22" spans="2:6">
      <c r="B22" s="320"/>
      <c r="C22" s="119" t="s">
        <v>460</v>
      </c>
      <c r="D22" s="231"/>
      <c r="E22" s="235"/>
      <c r="F22" s="311"/>
    </row>
    <row r="23" spans="2:6">
      <c r="B23" s="320"/>
      <c r="C23" s="119" t="s">
        <v>461</v>
      </c>
      <c r="D23" s="231"/>
      <c r="E23" s="235"/>
      <c r="F23" s="311"/>
    </row>
    <row r="24" spans="2:6">
      <c r="B24" s="320"/>
      <c r="C24" s="119" t="s">
        <v>462</v>
      </c>
      <c r="D24" s="231"/>
      <c r="E24" s="235"/>
      <c r="F24" s="311"/>
    </row>
    <row r="25" spans="2:6">
      <c r="B25" s="320"/>
      <c r="C25" s="119" t="s">
        <v>463</v>
      </c>
      <c r="D25" s="231"/>
      <c r="E25" s="235"/>
      <c r="F25" s="311"/>
    </row>
    <row r="26" spans="2:6">
      <c r="B26" s="157" t="s">
        <v>641</v>
      </c>
      <c r="C26" s="201"/>
      <c r="D26" s="241"/>
      <c r="E26" s="247"/>
      <c r="F26" s="310"/>
    </row>
    <row r="27" spans="2:6">
      <c r="B27" s="270">
        <v>2.04</v>
      </c>
      <c r="C27" s="119" t="s">
        <v>459</v>
      </c>
      <c r="D27" s="231"/>
      <c r="E27" s="235"/>
      <c r="F27" s="311"/>
    </row>
    <row r="28" spans="2:6">
      <c r="B28" s="320"/>
      <c r="C28" s="119" t="s">
        <v>460</v>
      </c>
      <c r="D28" s="231"/>
      <c r="E28" s="235"/>
      <c r="F28" s="311"/>
    </row>
    <row r="29" spans="2:6">
      <c r="B29" s="320"/>
      <c r="C29" s="119" t="s">
        <v>461</v>
      </c>
      <c r="D29" s="231"/>
      <c r="E29" s="235"/>
      <c r="F29" s="311"/>
    </row>
    <row r="30" spans="2:6">
      <c r="B30" s="320"/>
      <c r="C30" s="119" t="s">
        <v>462</v>
      </c>
      <c r="D30" s="231"/>
      <c r="E30" s="235"/>
      <c r="F30" s="311"/>
    </row>
    <row r="31" spans="2:6">
      <c r="B31" s="320"/>
      <c r="C31" s="119" t="s">
        <v>463</v>
      </c>
      <c r="D31" s="231"/>
      <c r="E31" s="235"/>
      <c r="F31" s="311"/>
    </row>
    <row r="32" spans="2:6">
      <c r="B32" s="270">
        <v>2.0499999999999998</v>
      </c>
      <c r="C32" s="119" t="s">
        <v>459</v>
      </c>
      <c r="D32" s="231"/>
      <c r="E32" s="235"/>
      <c r="F32" s="311"/>
    </row>
    <row r="33" spans="2:6">
      <c r="B33" s="320"/>
      <c r="C33" s="119" t="s">
        <v>460</v>
      </c>
      <c r="D33" s="231"/>
      <c r="E33" s="235"/>
      <c r="F33" s="311"/>
    </row>
    <row r="34" spans="2:6">
      <c r="B34" s="320"/>
      <c r="C34" s="119" t="s">
        <v>461</v>
      </c>
      <c r="D34" s="231"/>
      <c r="E34" s="235"/>
      <c r="F34" s="311"/>
    </row>
    <row r="35" spans="2:6">
      <c r="B35" s="320"/>
      <c r="C35" s="119" t="s">
        <v>462</v>
      </c>
      <c r="D35" s="231"/>
      <c r="E35" s="235"/>
      <c r="F35" s="311"/>
    </row>
    <row r="36" spans="2:6">
      <c r="B36" s="320"/>
      <c r="C36" s="119" t="s">
        <v>463</v>
      </c>
      <c r="D36" s="231"/>
      <c r="E36" s="235"/>
      <c r="F36" s="311"/>
    </row>
    <row r="37" spans="2:6">
      <c r="B37" s="270">
        <v>2.06</v>
      </c>
      <c r="C37" s="119" t="s">
        <v>459</v>
      </c>
      <c r="D37" s="231"/>
      <c r="E37" s="235"/>
      <c r="F37" s="311"/>
    </row>
    <row r="38" spans="2:6">
      <c r="B38" s="320"/>
      <c r="C38" s="119" t="s">
        <v>460</v>
      </c>
      <c r="D38" s="231"/>
      <c r="E38" s="235"/>
      <c r="F38" s="311"/>
    </row>
    <row r="39" spans="2:6">
      <c r="B39" s="320"/>
      <c r="C39" s="119" t="s">
        <v>461</v>
      </c>
      <c r="D39" s="231"/>
      <c r="E39" s="235"/>
      <c r="F39" s="311"/>
    </row>
    <row r="40" spans="2:6">
      <c r="B40" s="320"/>
      <c r="C40" s="119" t="s">
        <v>462</v>
      </c>
      <c r="D40" s="231"/>
      <c r="E40" s="235"/>
      <c r="F40" s="311"/>
    </row>
    <row r="41" spans="2:6">
      <c r="B41" s="320"/>
      <c r="C41" s="119" t="s">
        <v>463</v>
      </c>
      <c r="D41" s="231"/>
      <c r="E41" s="235"/>
      <c r="F41" s="311"/>
    </row>
    <row r="42" spans="2:6">
      <c r="B42" s="270">
        <v>2.0699999999999998</v>
      </c>
      <c r="C42" s="119" t="s">
        <v>459</v>
      </c>
      <c r="D42" s="231"/>
      <c r="E42" s="235"/>
      <c r="F42" s="311"/>
    </row>
    <row r="43" spans="2:6">
      <c r="B43" s="320"/>
      <c r="C43" s="119" t="s">
        <v>460</v>
      </c>
      <c r="D43" s="231"/>
      <c r="E43" s="235"/>
      <c r="F43" s="311"/>
    </row>
    <row r="44" spans="2:6">
      <c r="B44" s="320"/>
      <c r="C44" s="119" t="s">
        <v>461</v>
      </c>
      <c r="D44" s="231"/>
      <c r="E44" s="235"/>
      <c r="F44" s="311"/>
    </row>
    <row r="45" spans="2:6">
      <c r="B45" s="320"/>
      <c r="C45" s="119" t="s">
        <v>462</v>
      </c>
      <c r="D45" s="231"/>
      <c r="E45" s="235"/>
      <c r="F45" s="311"/>
    </row>
    <row r="46" spans="2:6">
      <c r="B46" s="320"/>
      <c r="C46" s="119" t="s">
        <v>463</v>
      </c>
      <c r="D46" s="231"/>
      <c r="E46" s="235"/>
      <c r="F46" s="311"/>
    </row>
    <row r="47" spans="2:6">
      <c r="B47" s="157" t="s">
        <v>667</v>
      </c>
      <c r="C47" s="201"/>
      <c r="D47" s="241"/>
      <c r="E47" s="247"/>
      <c r="F47" s="310"/>
    </row>
    <row r="48" spans="2:6">
      <c r="B48" s="270">
        <v>2.08</v>
      </c>
      <c r="C48" s="119" t="s">
        <v>459</v>
      </c>
      <c r="D48" s="231"/>
      <c r="E48" s="235"/>
      <c r="F48" s="311"/>
    </row>
    <row r="49" spans="2:6">
      <c r="B49" s="320"/>
      <c r="C49" s="119" t="s">
        <v>460</v>
      </c>
      <c r="D49" s="231"/>
      <c r="E49" s="235"/>
      <c r="F49" s="311"/>
    </row>
    <row r="50" spans="2:6">
      <c r="B50" s="320"/>
      <c r="C50" s="119" t="s">
        <v>461</v>
      </c>
      <c r="D50" s="231"/>
      <c r="E50" s="235"/>
      <c r="F50" s="311"/>
    </row>
    <row r="51" spans="2:6">
      <c r="B51" s="320"/>
      <c r="C51" s="119" t="s">
        <v>462</v>
      </c>
      <c r="D51" s="231"/>
      <c r="E51" s="235"/>
      <c r="F51" s="311"/>
    </row>
    <row r="52" spans="2:6">
      <c r="B52" s="320"/>
      <c r="C52" s="119" t="s">
        <v>463</v>
      </c>
      <c r="D52" s="231"/>
      <c r="E52" s="235"/>
      <c r="F52" s="311"/>
    </row>
    <row r="53" spans="2:6">
      <c r="B53" s="270">
        <v>2.09</v>
      </c>
      <c r="C53" s="119" t="s">
        <v>459</v>
      </c>
      <c r="D53" s="231"/>
      <c r="E53" s="235"/>
      <c r="F53" s="311"/>
    </row>
    <row r="54" spans="2:6">
      <c r="B54" s="320"/>
      <c r="C54" s="119" t="s">
        <v>460</v>
      </c>
      <c r="D54" s="231"/>
      <c r="E54" s="235"/>
      <c r="F54" s="311"/>
    </row>
    <row r="55" spans="2:6">
      <c r="B55" s="320"/>
      <c r="C55" s="119" t="s">
        <v>461</v>
      </c>
      <c r="D55" s="231"/>
      <c r="E55" s="235"/>
      <c r="F55" s="311"/>
    </row>
    <row r="56" spans="2:6">
      <c r="B56" s="320"/>
      <c r="C56" s="119" t="s">
        <v>462</v>
      </c>
      <c r="D56" s="231"/>
      <c r="E56" s="235"/>
      <c r="F56" s="311"/>
    </row>
    <row r="57" spans="2:6">
      <c r="B57" s="320"/>
      <c r="C57" s="119" t="s">
        <v>463</v>
      </c>
      <c r="D57" s="231"/>
      <c r="E57" s="235"/>
      <c r="F57" s="311"/>
    </row>
    <row r="58" spans="2:6">
      <c r="B58" s="106" t="s">
        <v>671</v>
      </c>
      <c r="C58" s="203"/>
      <c r="D58" s="242"/>
      <c r="E58" s="248"/>
      <c r="F58" s="243"/>
    </row>
    <row r="59" spans="2:6">
      <c r="B59" s="157" t="s">
        <v>643</v>
      </c>
      <c r="C59" s="201"/>
      <c r="D59" s="241"/>
      <c r="E59" s="247"/>
      <c r="F59" s="310"/>
    </row>
    <row r="60" spans="2:6">
      <c r="B60" s="271">
        <v>2.1</v>
      </c>
      <c r="C60" s="119" t="s">
        <v>459</v>
      </c>
      <c r="D60" s="231"/>
      <c r="E60" s="235"/>
      <c r="F60" s="311"/>
    </row>
    <row r="61" spans="2:6">
      <c r="B61" s="320"/>
      <c r="C61" s="119" t="s">
        <v>460</v>
      </c>
      <c r="D61" s="231"/>
      <c r="E61" s="235"/>
      <c r="F61" s="311"/>
    </row>
    <row r="62" spans="2:6">
      <c r="B62" s="320"/>
      <c r="C62" s="119" t="s">
        <v>461</v>
      </c>
      <c r="D62" s="231"/>
      <c r="E62" s="235"/>
      <c r="F62" s="311"/>
    </row>
    <row r="63" spans="2:6">
      <c r="B63" s="320"/>
      <c r="C63" s="119" t="s">
        <v>462</v>
      </c>
      <c r="D63" s="231"/>
      <c r="E63" s="235"/>
      <c r="F63" s="311"/>
    </row>
    <row r="64" spans="2:6">
      <c r="B64" s="320"/>
      <c r="C64" s="119" t="s">
        <v>463</v>
      </c>
      <c r="D64" s="231"/>
      <c r="E64" s="235"/>
      <c r="F64" s="311"/>
    </row>
    <row r="65" spans="2:6">
      <c r="B65" s="157" t="s">
        <v>644</v>
      </c>
      <c r="C65" s="201"/>
      <c r="D65" s="241"/>
      <c r="E65" s="247"/>
      <c r="F65" s="310"/>
    </row>
    <row r="66" spans="2:6">
      <c r="B66" s="270">
        <v>2.11</v>
      </c>
      <c r="C66" s="119" t="s">
        <v>459</v>
      </c>
      <c r="D66" s="231"/>
      <c r="E66" s="235"/>
      <c r="F66" s="311"/>
    </row>
    <row r="67" spans="2:6">
      <c r="B67" s="320"/>
      <c r="C67" s="119" t="s">
        <v>460</v>
      </c>
      <c r="D67" s="231"/>
      <c r="E67" s="235"/>
      <c r="F67" s="311"/>
    </row>
    <row r="68" spans="2:6">
      <c r="B68" s="320"/>
      <c r="C68" s="119" t="s">
        <v>461</v>
      </c>
      <c r="D68" s="231"/>
      <c r="E68" s="235"/>
      <c r="F68" s="311"/>
    </row>
    <row r="69" spans="2:6">
      <c r="B69" s="320"/>
      <c r="C69" s="119" t="s">
        <v>462</v>
      </c>
      <c r="D69" s="231"/>
      <c r="E69" s="235"/>
      <c r="F69" s="311"/>
    </row>
    <row r="70" spans="2:6">
      <c r="B70" s="320"/>
      <c r="C70" s="119" t="s">
        <v>463</v>
      </c>
      <c r="D70" s="231"/>
      <c r="E70" s="235"/>
      <c r="F70" s="311"/>
    </row>
    <row r="71" spans="2:6">
      <c r="B71" s="157" t="s">
        <v>645</v>
      </c>
      <c r="C71" s="201"/>
      <c r="D71" s="241"/>
      <c r="E71" s="247"/>
      <c r="F71" s="310"/>
    </row>
    <row r="72" spans="2:6">
      <c r="B72" s="270">
        <v>2.12</v>
      </c>
      <c r="C72" s="119" t="s">
        <v>459</v>
      </c>
      <c r="D72" s="231"/>
      <c r="E72" s="235"/>
      <c r="F72" s="311"/>
    </row>
    <row r="73" spans="2:6">
      <c r="B73" s="320"/>
      <c r="C73" s="119" t="s">
        <v>460</v>
      </c>
      <c r="D73" s="231"/>
      <c r="E73" s="235"/>
      <c r="F73" s="311"/>
    </row>
    <row r="74" spans="2:6">
      <c r="B74" s="320"/>
      <c r="C74" s="119" t="s">
        <v>461</v>
      </c>
      <c r="D74" s="231"/>
      <c r="E74" s="235"/>
      <c r="F74" s="311"/>
    </row>
    <row r="75" spans="2:6">
      <c r="B75" s="320"/>
      <c r="C75" s="119" t="s">
        <v>462</v>
      </c>
      <c r="D75" s="231"/>
      <c r="E75" s="235"/>
      <c r="F75" s="311"/>
    </row>
    <row r="76" spans="2:6">
      <c r="B76" s="320"/>
      <c r="C76" s="119" t="s">
        <v>463</v>
      </c>
      <c r="D76" s="231"/>
      <c r="E76" s="235"/>
      <c r="F76" s="311"/>
    </row>
    <row r="77" spans="2:6">
      <c r="B77" s="106" t="s">
        <v>646</v>
      </c>
      <c r="C77" s="203"/>
      <c r="D77" s="242"/>
      <c r="E77" s="248"/>
      <c r="F77" s="243"/>
    </row>
    <row r="78" spans="2:6">
      <c r="B78" s="157" t="s">
        <v>647</v>
      </c>
      <c r="C78" s="201"/>
      <c r="D78" s="241"/>
      <c r="E78" s="247"/>
      <c r="F78" s="310"/>
    </row>
    <row r="79" spans="2:6">
      <c r="B79" s="270">
        <v>2.13</v>
      </c>
      <c r="C79" s="119" t="s">
        <v>459</v>
      </c>
      <c r="D79" s="231"/>
      <c r="E79" s="235"/>
      <c r="F79" s="311"/>
    </row>
    <row r="80" spans="2:6">
      <c r="B80" s="320"/>
      <c r="C80" s="119" t="s">
        <v>460</v>
      </c>
      <c r="D80" s="231"/>
      <c r="E80" s="235"/>
      <c r="F80" s="311"/>
    </row>
    <row r="81" spans="2:6">
      <c r="B81" s="320"/>
      <c r="C81" s="119" t="s">
        <v>461</v>
      </c>
      <c r="D81" s="231"/>
      <c r="E81" s="235"/>
      <c r="F81" s="311"/>
    </row>
    <row r="82" spans="2:6">
      <c r="B82" s="320"/>
      <c r="C82" s="119" t="s">
        <v>462</v>
      </c>
      <c r="D82" s="231"/>
      <c r="E82" s="235"/>
      <c r="F82" s="311"/>
    </row>
    <row r="83" spans="2:6">
      <c r="B83" s="320"/>
      <c r="C83" s="119" t="s">
        <v>463</v>
      </c>
      <c r="D83" s="231"/>
      <c r="E83" s="235"/>
      <c r="F83" s="311"/>
    </row>
  </sheetData>
  <autoFilter ref="B5:F83" xr:uid="{00000000-0009-0000-0000-000006000000}"/>
  <dataValidations count="2">
    <dataValidation type="list" allowBlank="1" showInputMessage="1" showErrorMessage="1" sqref="F8:F12 F14:F18 F21:F36 F37:F46 F48:F64 F66:F83" xr:uid="{00000000-0002-0000-0600-000000000000}">
      <formula1>$AA$1:$AC$1</formula1>
    </dataValidation>
    <dataValidation type="date" allowBlank="1" showInputMessage="1" showErrorMessage="1" prompt="Enter a date value (for example, 19/10/2020)" sqref="E8:E83" xr:uid="{00000000-0002-0000-0600-000001000000}">
      <formula1>StartDate</formula1>
      <formula2>EndDate</formula2>
    </dataValidation>
  </dataValidations>
  <hyperlinks>
    <hyperlink ref="B8" location="Partnering!A2.01" display="Partnering!A2.01" xr:uid="{00000000-0004-0000-0600-000000000000}"/>
    <hyperlink ref="B14" location="Partnering!A2.02" display="Partnering!A2.02" xr:uid="{00000000-0004-0000-0600-000001000000}"/>
    <hyperlink ref="B21" location="Partnering!A2.03" display="Partnering!A2.03" xr:uid="{00000000-0004-0000-0600-000002000000}"/>
    <hyperlink ref="B27" location="Partnering!A2.04" display="Partnering!A2.04" xr:uid="{00000000-0004-0000-0600-000003000000}"/>
    <hyperlink ref="B32" location="Partnering!A2.05" display="Partnering!A2.05" xr:uid="{00000000-0004-0000-0600-000004000000}"/>
    <hyperlink ref="B37" location="Partnering!A2.06" display="Partnering!A2.06" xr:uid="{00000000-0004-0000-0600-000005000000}"/>
    <hyperlink ref="B42" location="Partnering!A2.07" display="Partnering!A2.07" xr:uid="{00000000-0004-0000-0600-000006000000}"/>
    <hyperlink ref="B48" location="Partnering!A2.08" display="Partnering!A2.08" xr:uid="{00000000-0004-0000-0600-000007000000}"/>
    <hyperlink ref="B53" location="Partnering!A2.09" display="Partnering!A2.09" xr:uid="{00000000-0004-0000-0600-000008000000}"/>
    <hyperlink ref="B60" location="Partnering!A2.10" display="Partnering!A2.10" xr:uid="{00000000-0004-0000-0600-000009000000}"/>
    <hyperlink ref="B66" location="Partnering!A2.11" display="Partnering!A2.11" xr:uid="{00000000-0004-0000-0600-00000A000000}"/>
    <hyperlink ref="B72" location="Partnering!A2.12" display="Partnering!A2.12" xr:uid="{00000000-0004-0000-0600-00000B000000}"/>
    <hyperlink ref="B79" location="Partnering!A2.13" display="Partnering!A2.13" xr:uid="{00000000-0004-0000-0600-00000C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E4A11B"/>
  </sheetPr>
  <dimension ref="A1:AC35"/>
  <sheetViews>
    <sheetView showGridLines="0" zoomScaleNormal="100" workbookViewId="0">
      <pane xSplit="2" ySplit="3" topLeftCell="C25" activePane="bottomRight" state="frozen"/>
      <selection activeCell="C4" sqref="C4"/>
      <selection pane="topRight" activeCell="C4" sqref="C4"/>
      <selection pane="bottomLeft" activeCell="C4" sqref="C4"/>
      <selection pane="bottomRight" activeCell="C25" sqref="C25"/>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1" t="s">
        <v>845</v>
      </c>
      <c r="Y1" t="s">
        <v>114</v>
      </c>
      <c r="Z1" t="s">
        <v>528</v>
      </c>
      <c r="AA1" t="s">
        <v>502</v>
      </c>
      <c r="AB1" t="s">
        <v>501</v>
      </c>
      <c r="AC1" t="s">
        <v>116</v>
      </c>
    </row>
    <row r="2" spans="1:29" ht="39.950000000000003" customHeight="1">
      <c r="B2" s="4" t="s">
        <v>576</v>
      </c>
      <c r="Y2" t="s">
        <v>117</v>
      </c>
      <c r="Z2" t="s">
        <v>118</v>
      </c>
      <c r="AA2" t="s">
        <v>119</v>
      </c>
    </row>
    <row r="3" spans="1:29" ht="38.25">
      <c r="A3" s="299" t="s">
        <v>1</v>
      </c>
      <c r="B3" s="35" t="s">
        <v>2</v>
      </c>
      <c r="C3" s="35" t="s">
        <v>3</v>
      </c>
      <c r="D3" s="35" t="s">
        <v>4</v>
      </c>
      <c r="E3" s="35" t="s">
        <v>503</v>
      </c>
      <c r="F3" s="35" t="s">
        <v>5</v>
      </c>
      <c r="G3" s="35" t="s">
        <v>6</v>
      </c>
      <c r="H3" s="35" t="s">
        <v>7</v>
      </c>
      <c r="I3" s="35" t="s">
        <v>8</v>
      </c>
      <c r="J3" s="259" t="s">
        <v>481</v>
      </c>
    </row>
    <row r="4" spans="1:29" hidden="1">
      <c r="A4" s="132" t="s">
        <v>536</v>
      </c>
      <c r="B4" s="133"/>
      <c r="C4" s="134"/>
      <c r="D4" s="134"/>
      <c r="E4" s="134"/>
      <c r="F4" s="133"/>
      <c r="G4" s="134"/>
      <c r="H4" s="189"/>
      <c r="I4" s="135"/>
      <c r="J4" s="135"/>
    </row>
    <row r="5" spans="1:29" hidden="1">
      <c r="A5" s="121" t="s">
        <v>55</v>
      </c>
      <c r="B5" s="122"/>
      <c r="C5" s="123"/>
      <c r="D5" s="123"/>
      <c r="E5" s="123"/>
      <c r="F5" s="122"/>
      <c r="G5" s="123"/>
      <c r="H5" s="186"/>
      <c r="I5" s="124"/>
      <c r="J5" s="124"/>
    </row>
    <row r="6" spans="1:29" ht="140.25" hidden="1">
      <c r="A6" s="47">
        <v>3.01</v>
      </c>
      <c r="B6" s="363" t="s">
        <v>672</v>
      </c>
      <c r="C6" s="266" t="s">
        <v>553</v>
      </c>
      <c r="D6" s="38"/>
      <c r="E6" s="46" t="str">
        <f>IF(R3.01=$Y$1,100%,IF(R3.01=$Z$1,80%,IF(R3.01=$AA$1,50%,IF(R3.01=$AB$1,20%,""))))</f>
        <v/>
      </c>
      <c r="F6" s="73"/>
      <c r="G6" s="37"/>
      <c r="H6" s="187"/>
      <c r="I6" s="37"/>
      <c r="J6" s="266" t="s">
        <v>562</v>
      </c>
    </row>
    <row r="7" spans="1:29" ht="267.75" hidden="1">
      <c r="A7" s="47">
        <v>3.02</v>
      </c>
      <c r="B7" s="342" t="s">
        <v>673</v>
      </c>
      <c r="C7" s="266" t="s">
        <v>554</v>
      </c>
      <c r="D7" s="38"/>
      <c r="E7" s="46" t="str">
        <f>IF(R3.02=$Y$1,100%,IF(R3.02=$Z$1,80%,IF(R3.02=$AA$1,50%,IF(R3.02=$AB$1,20%,""))))</f>
        <v/>
      </c>
      <c r="F7" s="73"/>
      <c r="G7" s="37"/>
      <c r="H7" s="187"/>
      <c r="I7" s="37"/>
      <c r="J7" s="266" t="s">
        <v>563</v>
      </c>
    </row>
    <row r="8" spans="1:29" hidden="1">
      <c r="A8" s="121" t="s">
        <v>46</v>
      </c>
      <c r="B8" s="122"/>
      <c r="C8" s="123"/>
      <c r="D8" s="123"/>
      <c r="E8" s="123"/>
      <c r="F8" s="122"/>
      <c r="G8" s="123"/>
      <c r="H8" s="186"/>
      <c r="I8" s="124"/>
      <c r="J8" s="123"/>
    </row>
    <row r="9" spans="1:29" ht="255" hidden="1">
      <c r="A9" s="47">
        <v>3.03</v>
      </c>
      <c r="B9" s="342" t="s">
        <v>674</v>
      </c>
      <c r="C9" s="266" t="s">
        <v>555</v>
      </c>
      <c r="D9" s="38"/>
      <c r="E9" s="46" t="str">
        <f>IF(R3.03=$Y$1,100%,IF(R3.03=$Z$1,80%,IF(R3.03=$AA$1,50%,IF(R3.03=$AB$1,20%,""))))</f>
        <v/>
      </c>
      <c r="F9" s="73"/>
      <c r="G9" s="37"/>
      <c r="H9" s="187"/>
      <c r="I9" s="37"/>
      <c r="J9" s="266" t="s">
        <v>564</v>
      </c>
    </row>
    <row r="10" spans="1:29" hidden="1">
      <c r="A10" s="121" t="s">
        <v>58</v>
      </c>
      <c r="B10" s="122"/>
      <c r="C10" s="123"/>
      <c r="D10" s="123"/>
      <c r="E10" s="123"/>
      <c r="F10" s="122"/>
      <c r="G10" s="123"/>
      <c r="H10" s="186"/>
      <c r="I10" s="124"/>
      <c r="J10" s="123"/>
    </row>
    <row r="11" spans="1:29" ht="318.75" hidden="1">
      <c r="A11" s="47">
        <v>3.04</v>
      </c>
      <c r="B11" s="342" t="s">
        <v>675</v>
      </c>
      <c r="C11" s="266" t="s">
        <v>556</v>
      </c>
      <c r="D11" s="38"/>
      <c r="E11" s="46" t="str">
        <f>IF(R3.04=$Y$1,100%,IF(R3.04=$Z$1,80%,IF(R3.04=$AA$1,50%,IF(R3.04=$AB$1,20%,""))))</f>
        <v/>
      </c>
      <c r="F11" s="73"/>
      <c r="G11" s="37"/>
      <c r="H11" s="187"/>
      <c r="I11" s="37"/>
      <c r="J11" s="266" t="s">
        <v>565</v>
      </c>
    </row>
    <row r="12" spans="1:29" hidden="1">
      <c r="A12" s="132" t="s">
        <v>59</v>
      </c>
      <c r="B12" s="133"/>
      <c r="C12" s="134"/>
      <c r="D12" s="134"/>
      <c r="E12" s="134"/>
      <c r="F12" s="133"/>
      <c r="G12" s="134"/>
      <c r="H12" s="189"/>
      <c r="I12" s="135"/>
      <c r="J12" s="134"/>
    </row>
    <row r="13" spans="1:29" hidden="1">
      <c r="A13" s="121" t="s">
        <v>60</v>
      </c>
      <c r="B13" s="122"/>
      <c r="C13" s="123"/>
      <c r="D13" s="123"/>
      <c r="E13" s="123"/>
      <c r="F13" s="122"/>
      <c r="G13" s="123"/>
      <c r="H13" s="186"/>
      <c r="I13" s="124"/>
      <c r="J13" s="123"/>
    </row>
    <row r="14" spans="1:29" ht="102" hidden="1">
      <c r="A14" s="47">
        <v>3.05</v>
      </c>
      <c r="B14" s="363" t="s">
        <v>676</v>
      </c>
      <c r="C14" s="266" t="s">
        <v>557</v>
      </c>
      <c r="D14" s="38"/>
      <c r="E14" s="46" t="str">
        <f>IF(R3.05=$Y$1,100%,IF(R3.05=$Z$1,80%,IF(R3.05=$AA$1,50%,IF(R3.05=$AB$1,20%,""))))</f>
        <v/>
      </c>
      <c r="F14" s="73"/>
      <c r="G14" s="37"/>
      <c r="H14" s="187"/>
      <c r="I14" s="37"/>
      <c r="J14" s="266" t="s">
        <v>566</v>
      </c>
    </row>
    <row r="15" spans="1:29" ht="306" hidden="1">
      <c r="A15" s="47">
        <v>3.06</v>
      </c>
      <c r="B15" s="342" t="s">
        <v>677</v>
      </c>
      <c r="C15" s="266" t="s">
        <v>558</v>
      </c>
      <c r="D15" s="38"/>
      <c r="E15" s="46" t="str">
        <f>IF(R3.06=$Y$1,100%,IF(R3.06=$Z$1,80%,IF(R3.06=$AA$1,50%,IF(R3.06=$AB$1,20%,""))))</f>
        <v/>
      </c>
      <c r="F15" s="73"/>
      <c r="G15" s="37"/>
      <c r="H15" s="187"/>
      <c r="I15" s="37"/>
      <c r="J15" s="266" t="s">
        <v>567</v>
      </c>
    </row>
    <row r="16" spans="1:29" ht="318.75" hidden="1">
      <c r="A16" s="47">
        <v>3.07</v>
      </c>
      <c r="B16" s="363" t="s">
        <v>678</v>
      </c>
      <c r="C16" s="266" t="s">
        <v>559</v>
      </c>
      <c r="D16" s="38"/>
      <c r="E16" s="46" t="str">
        <f>IF(R3.07=$Y$1,100%,IF(R3.07=$Z$1,80%,IF(R3.07=$AA$1,50%,IF(R3.07=$AB$1,20%,""))))</f>
        <v/>
      </c>
      <c r="F16" s="73"/>
      <c r="G16" s="37"/>
      <c r="H16" s="187"/>
      <c r="I16" s="37"/>
      <c r="J16" s="266" t="s">
        <v>568</v>
      </c>
    </row>
    <row r="17" spans="1:10" ht="140.25" hidden="1">
      <c r="A17" s="47">
        <v>3.08</v>
      </c>
      <c r="B17" s="342" t="s">
        <v>679</v>
      </c>
      <c r="C17" s="266" t="s">
        <v>560</v>
      </c>
      <c r="D17" s="38"/>
      <c r="E17" s="46" t="str">
        <f>IF(R3.08=$Y$1,100%,IF(R3.08=$Z$1,80%,IF(R3.08=$AA$1,50%,IF(R3.08=$AB$1,20%,""))))</f>
        <v/>
      </c>
      <c r="F17" s="73"/>
      <c r="G17" s="37"/>
      <c r="H17" s="187"/>
      <c r="I17" s="37"/>
      <c r="J17" s="266" t="s">
        <v>569</v>
      </c>
    </row>
    <row r="18" spans="1:10" hidden="1">
      <c r="A18" s="121" t="s">
        <v>61</v>
      </c>
      <c r="B18" s="122"/>
      <c r="C18" s="123"/>
      <c r="D18" s="123"/>
      <c r="E18" s="123"/>
      <c r="F18" s="122"/>
      <c r="G18" s="123"/>
      <c r="H18" s="186"/>
      <c r="I18" s="124"/>
      <c r="J18" s="123"/>
    </row>
    <row r="19" spans="1:10" ht="114.75" hidden="1">
      <c r="A19" s="47">
        <v>3.09</v>
      </c>
      <c r="B19" s="342" t="s">
        <v>680</v>
      </c>
      <c r="C19" s="266" t="s">
        <v>561</v>
      </c>
      <c r="D19" s="38"/>
      <c r="E19" s="46" t="str">
        <f>IF(R3.09=$Y$1,100%,IF(R3.09=$Z$1,80%,IF(R3.09=$AA$1,50%,IF(R3.09=$AB$1,20%,""))))</f>
        <v/>
      </c>
      <c r="F19" s="73"/>
      <c r="G19" s="37"/>
      <c r="H19" s="187"/>
      <c r="I19" s="37"/>
      <c r="J19" s="266" t="s">
        <v>570</v>
      </c>
    </row>
    <row r="20" spans="1:10" hidden="1">
      <c r="A20" s="121" t="s">
        <v>62</v>
      </c>
      <c r="B20" s="122"/>
      <c r="C20" s="123"/>
      <c r="D20" s="123"/>
      <c r="E20" s="123"/>
      <c r="F20" s="122"/>
      <c r="G20" s="123"/>
      <c r="H20" s="186"/>
      <c r="I20" s="124"/>
      <c r="J20" s="123"/>
    </row>
    <row r="21" spans="1:10" ht="127.5" hidden="1">
      <c r="A21" s="48">
        <v>3.1</v>
      </c>
      <c r="B21" s="342" t="s">
        <v>681</v>
      </c>
      <c r="C21" s="266" t="s">
        <v>64</v>
      </c>
      <c r="D21" s="38"/>
      <c r="E21" s="46" t="str">
        <f>IF(R3.10=$Y$1,100%,IF(R3.10=$Z$1,80%,IF(R3.10=$AA$1,50%,IF(R3.10=$AB$1,20%,""))))</f>
        <v/>
      </c>
      <c r="F21" s="73"/>
      <c r="G21" s="37"/>
      <c r="H21" s="187"/>
      <c r="I21" s="37"/>
      <c r="J21" s="266" t="s">
        <v>486</v>
      </c>
    </row>
    <row r="22" spans="1:10" hidden="1">
      <c r="A22" s="121" t="s">
        <v>63</v>
      </c>
      <c r="B22" s="122"/>
      <c r="C22" s="123"/>
      <c r="D22" s="123"/>
      <c r="E22" s="123"/>
      <c r="F22" s="122"/>
      <c r="G22" s="123"/>
      <c r="H22" s="186"/>
      <c r="I22" s="124"/>
      <c r="J22" s="123"/>
    </row>
    <row r="23" spans="1:10" ht="76.5" hidden="1">
      <c r="A23" s="47">
        <v>3.11</v>
      </c>
      <c r="B23" s="342" t="s">
        <v>682</v>
      </c>
      <c r="C23" s="266" t="s">
        <v>65</v>
      </c>
      <c r="D23" s="38"/>
      <c r="E23" s="46" t="str">
        <f>IF(R3.11=$Y$1,100%,IF(R3.11=$Z$1,80%,IF(R3.11=$AA$1,50%,IF(R3.11=$AB$1,20%,""))))</f>
        <v/>
      </c>
      <c r="F23" s="73"/>
      <c r="G23" s="37"/>
      <c r="H23" s="187"/>
      <c r="I23" s="37"/>
      <c r="J23" s="266" t="s">
        <v>487</v>
      </c>
    </row>
    <row r="24" spans="1:10" hidden="1">
      <c r="A24" s="121" t="s">
        <v>538</v>
      </c>
      <c r="B24" s="122"/>
      <c r="C24" s="123"/>
      <c r="D24" s="123"/>
      <c r="E24" s="123"/>
      <c r="F24" s="122"/>
      <c r="G24" s="123"/>
      <c r="H24" s="186"/>
      <c r="I24" s="124"/>
      <c r="J24" s="123"/>
    </row>
    <row r="25" spans="1:10" ht="280.5">
      <c r="A25" s="47">
        <v>3.12</v>
      </c>
      <c r="B25" s="363" t="s">
        <v>683</v>
      </c>
      <c r="C25" s="266" t="s">
        <v>66</v>
      </c>
      <c r="D25" s="38" t="s">
        <v>116</v>
      </c>
      <c r="E25" s="46" t="str">
        <f>IF(R3.12=$Y$1,100%,IF(R3.12=$Z$1,80%,IF(R3.12=$AA$1,50%,IF(R3.12=$AB$1,20%,IF(R3.12=$AC$1,"n/a","")))))</f>
        <v>n/a</v>
      </c>
      <c r="F25" s="73"/>
      <c r="G25" s="37"/>
      <c r="H25" s="187"/>
      <c r="I25" s="37"/>
      <c r="J25" s="266" t="s">
        <v>488</v>
      </c>
    </row>
    <row r="26" spans="1:10" ht="153" hidden="1">
      <c r="A26" s="47">
        <v>3.13</v>
      </c>
      <c r="B26" s="342" t="s">
        <v>684</v>
      </c>
      <c r="C26" s="266" t="s">
        <v>67</v>
      </c>
      <c r="D26" s="38"/>
      <c r="E26" s="46" t="str">
        <f>IF(R3.13=$Y$1,100%,IF(R3.13=$Z$1,80%,IF(R3.13=$AA$1,50%,IF(R3.13=$AB$1,20%,""))))</f>
        <v/>
      </c>
      <c r="F26" s="73"/>
      <c r="G26" s="37"/>
      <c r="H26" s="187"/>
      <c r="I26" s="37"/>
      <c r="J26" s="266" t="s">
        <v>489</v>
      </c>
    </row>
    <row r="27" spans="1:10" hidden="1">
      <c r="A27" s="121" t="s">
        <v>539</v>
      </c>
      <c r="B27" s="122"/>
      <c r="C27" s="123"/>
      <c r="D27" s="123"/>
      <c r="E27" s="123"/>
      <c r="F27" s="122"/>
      <c r="G27" s="123"/>
      <c r="H27" s="186"/>
      <c r="I27" s="124"/>
      <c r="J27" s="123"/>
    </row>
    <row r="28" spans="1:10" ht="114.75" hidden="1">
      <c r="A28" s="47">
        <v>3.14</v>
      </c>
      <c r="B28" s="342" t="s">
        <v>685</v>
      </c>
      <c r="C28" s="266" t="s">
        <v>68</v>
      </c>
      <c r="D28" s="38"/>
      <c r="E28" s="46" t="str">
        <f>IF(R3.14=$Y$1,100%,IF(R3.14=$Z$1,80%,IF(R3.14=$AA$1,50%,IF(R3.14=$AB$1,20%,""))))</f>
        <v/>
      </c>
      <c r="F28" s="73"/>
      <c r="G28" s="37"/>
      <c r="H28" s="187"/>
      <c r="I28" s="37"/>
      <c r="J28" s="266" t="s">
        <v>490</v>
      </c>
    </row>
    <row r="29" spans="1:10" hidden="1">
      <c r="A29" s="121" t="s">
        <v>540</v>
      </c>
      <c r="B29" s="122"/>
      <c r="C29" s="123"/>
      <c r="D29" s="123"/>
      <c r="E29" s="123"/>
      <c r="F29" s="122"/>
      <c r="G29" s="123"/>
      <c r="H29" s="186"/>
      <c r="I29" s="124"/>
      <c r="J29" s="123"/>
    </row>
    <row r="30" spans="1:10" ht="382.5" hidden="1">
      <c r="A30" s="47">
        <v>3.15</v>
      </c>
      <c r="B30" s="342" t="s">
        <v>686</v>
      </c>
      <c r="C30" s="266" t="s">
        <v>71</v>
      </c>
      <c r="D30" s="38"/>
      <c r="E30" s="46" t="str">
        <f>IF(R3.15=$Y$1,100%,IF(R3.15=$Z$1,80%,IF(R3.15=$AA$1,50%,IF(R3.15=$AB$1,20%,""))))</f>
        <v/>
      </c>
      <c r="F30" s="73"/>
      <c r="G30" s="37"/>
      <c r="H30" s="187"/>
      <c r="I30" s="37"/>
      <c r="J30" s="266" t="s">
        <v>491</v>
      </c>
    </row>
    <row r="31" spans="1:10" hidden="1">
      <c r="A31" s="121" t="s">
        <v>541</v>
      </c>
      <c r="B31" s="122"/>
      <c r="C31" s="123"/>
      <c r="D31" s="123"/>
      <c r="E31" s="123"/>
      <c r="F31" s="122"/>
      <c r="G31" s="123"/>
      <c r="H31" s="186"/>
      <c r="I31" s="124"/>
      <c r="J31" s="123"/>
    </row>
    <row r="32" spans="1:10" ht="204" hidden="1">
      <c r="A32" s="47">
        <v>3.16</v>
      </c>
      <c r="B32" s="342" t="s">
        <v>687</v>
      </c>
      <c r="C32" s="266" t="s">
        <v>72</v>
      </c>
      <c r="D32" s="38"/>
      <c r="E32" s="46" t="str">
        <f>IF(R3.16=$Y$1,100%,IF(R3.16=$Z$1,80%,IF(R3.16=$AA$1,50%,IF(R3.16=$AB$1,20%,""))))</f>
        <v/>
      </c>
      <c r="F32" s="73"/>
      <c r="G32" s="37"/>
      <c r="H32" s="187"/>
      <c r="I32" s="37"/>
      <c r="J32" s="266" t="s">
        <v>492</v>
      </c>
    </row>
    <row r="33" spans="1:10" hidden="1">
      <c r="A33" s="121" t="s">
        <v>69</v>
      </c>
      <c r="B33" s="122"/>
      <c r="C33" s="123"/>
      <c r="D33" s="123"/>
      <c r="E33" s="123"/>
      <c r="F33" s="122"/>
      <c r="G33" s="123"/>
      <c r="H33" s="186"/>
      <c r="I33" s="124"/>
      <c r="J33" s="123"/>
    </row>
    <row r="34" spans="1:10" ht="255">
      <c r="A34" s="47">
        <v>3.17</v>
      </c>
      <c r="B34" s="342" t="s">
        <v>688</v>
      </c>
      <c r="C34" s="266" t="s">
        <v>571</v>
      </c>
      <c r="D34" s="38" t="s">
        <v>116</v>
      </c>
      <c r="E34" s="46" t="str">
        <f>IF(R3.17=$Y$1,100%,IF(R3.17=$Z$1,80%,IF(R3.17=$AA$1,50%,IF(R3.17=$AB$1,20%,IF(R3.17=$AC$1,"n/a","")))))</f>
        <v>n/a</v>
      </c>
      <c r="F34" s="73"/>
      <c r="G34" s="37"/>
      <c r="H34" s="187"/>
      <c r="I34" s="37"/>
      <c r="J34" s="266" t="s">
        <v>573</v>
      </c>
    </row>
    <row r="35" spans="1:10" ht="280.5">
      <c r="A35" s="47">
        <v>3.18</v>
      </c>
      <c r="B35" s="363" t="s">
        <v>689</v>
      </c>
      <c r="C35" s="266" t="s">
        <v>572</v>
      </c>
      <c r="D35" s="38" t="s">
        <v>116</v>
      </c>
      <c r="E35" s="46" t="str">
        <f>IF(R3.18=$Y$1,100%,IF(R3.18=$Z$1,80%,IF(R3.18=$AA$1,50%,IF(R3.18=$AB$1,20%,IF(R3.18=$AC$1,"n/a","")))))</f>
        <v>n/a</v>
      </c>
      <c r="F35" s="73"/>
      <c r="G35" s="37"/>
      <c r="H35" s="187"/>
      <c r="I35" s="37"/>
      <c r="J35" s="266" t="s">
        <v>574</v>
      </c>
    </row>
  </sheetData>
  <autoFilter ref="A3:J35" xr:uid="{00000000-0009-0000-0000-000007000000}">
    <filterColumn colId="3">
      <customFilters>
        <customFilter operator="notEqual" val=" "/>
      </customFilters>
    </filterColumn>
  </autoFilter>
  <conditionalFormatting sqref="D6:D7">
    <cfRule type="cellIs" dxfId="78" priority="18" operator="equal">
      <formula>"Not met"</formula>
    </cfRule>
  </conditionalFormatting>
  <conditionalFormatting sqref="D9">
    <cfRule type="cellIs" dxfId="77" priority="17" operator="equal">
      <formula>"Not met"</formula>
    </cfRule>
  </conditionalFormatting>
  <conditionalFormatting sqref="D11">
    <cfRule type="cellIs" dxfId="76" priority="16" operator="equal">
      <formula>"Not met"</formula>
    </cfRule>
  </conditionalFormatting>
  <conditionalFormatting sqref="D14:D17">
    <cfRule type="cellIs" dxfId="75" priority="12" operator="equal">
      <formula>"Not met"</formula>
    </cfRule>
  </conditionalFormatting>
  <conditionalFormatting sqref="D19">
    <cfRule type="cellIs" dxfId="74" priority="11" operator="equal">
      <formula>"Not met"</formula>
    </cfRule>
  </conditionalFormatting>
  <conditionalFormatting sqref="D21">
    <cfRule type="cellIs" dxfId="73" priority="10" operator="equal">
      <formula>"Not met"</formula>
    </cfRule>
  </conditionalFormatting>
  <conditionalFormatting sqref="D23">
    <cfRule type="cellIs" dxfId="72" priority="9" operator="equal">
      <formula>"Not met"</formula>
    </cfRule>
  </conditionalFormatting>
  <conditionalFormatting sqref="D25:D26">
    <cfRule type="cellIs" dxfId="71" priority="7" operator="equal">
      <formula>"Not met"</formula>
    </cfRule>
  </conditionalFormatting>
  <conditionalFormatting sqref="D28">
    <cfRule type="cellIs" dxfId="70" priority="6" operator="equal">
      <formula>"Not met"</formula>
    </cfRule>
  </conditionalFormatting>
  <conditionalFormatting sqref="D30">
    <cfRule type="cellIs" dxfId="69" priority="5" operator="equal">
      <formula>"Not met"</formula>
    </cfRule>
  </conditionalFormatting>
  <conditionalFormatting sqref="D32">
    <cfRule type="cellIs" dxfId="68" priority="4" operator="equal">
      <formula>"Not met"</formula>
    </cfRule>
  </conditionalFormatting>
  <conditionalFormatting sqref="D34:D35">
    <cfRule type="cellIs" dxfId="67" priority="2" operator="equal">
      <formula>"Not met"</formula>
    </cfRule>
  </conditionalFormatting>
  <dataValidations count="6">
    <dataValidation type="list" allowBlank="1" showInputMessage="1" showErrorMessage="1" sqref="I6:I7 I32 I30 I23 I14:I19 I21 I25:I28 I11:I12 I9" xr:uid="{00000000-0002-0000-0700-000000000000}">
      <formula1>$Y$2:$AA$2</formula1>
    </dataValidation>
    <dataValidation allowBlank="1" showInputMessage="1" showErrorMessage="1" prompt="Value must be between 0% to 100%." sqref="E6:E7 E9 E32 E25 E21 E11 E19 E14 E23 E30 E15:E17 E26 E28" xr:uid="{00000000-0002-0000-0700-000001000000}"/>
    <dataValidation type="list" allowBlank="1" showInputMessage="1" showErrorMessage="1" sqref="D6:D7 D30 D32 D21 D23 D14:D19 D26:D28 D11:D12 D9" xr:uid="{00000000-0002-0000-0700-000002000000}">
      <formula1>$Y$1:$AB$1</formula1>
    </dataValidation>
    <dataValidation type="list" allowBlank="1" showInputMessage="1" showErrorMessage="1" sqref="D25 D34:D35" xr:uid="{00000000-0002-0000-0700-000003000000}">
      <formula1>$Y$1:$AC$1</formula1>
    </dataValidation>
    <dataValidation type="date" allowBlank="1" showInputMessage="1" showErrorMessage="1" prompt="Enter a date value (for example, 19/10/2020)" sqref="H6:H33" xr:uid="{00000000-0002-0000-0700-000004000000}">
      <formula1>StartDate</formula1>
      <formula2>EndDate</formula2>
    </dataValidation>
    <dataValidation allowBlank="1" showInputMessage="1" showErrorMessage="1" prompt="Value must be between 0% and 100%." sqref="E35 E34" xr:uid="{46CF54DE-F743-4FA3-9DFC-05C8AE4FB516}"/>
  </dataValidations>
  <hyperlinks>
    <hyperlink ref="C6" location="'PCI-EL'!E3.01" display="Click here to navigate to the list of evidence for Action 3.01" xr:uid="{00000000-0004-0000-0700-000000000000}"/>
    <hyperlink ref="C7" location="'PCI-EL'!E3.02" display="Click here to navigate to the list of evidence for Action 3.02" xr:uid="{00000000-0004-0000-0700-000001000000}"/>
    <hyperlink ref="C9" location="'PCI-EL'!E3.03" display="Click here to navigate to the list of evidence for Action 3.03" xr:uid="{00000000-0004-0000-0700-000002000000}"/>
    <hyperlink ref="C11" location="'PCI-EL'!E3.04" display="Click here to navigate to the list of evidence for Action 3.04" xr:uid="{00000000-0004-0000-0700-000003000000}"/>
    <hyperlink ref="C14" location="'PCI-EL'!E3.05" display="Click here to navigate to the list of evidence for Action 3.05" xr:uid="{00000000-0004-0000-0700-000004000000}"/>
    <hyperlink ref="C15" location="'PCI-EL'!E3.06" display="Click here to navigate to the list of evidence for Action 3.06" xr:uid="{00000000-0004-0000-0700-000005000000}"/>
    <hyperlink ref="C16" location="'PCI-EL'!E3.07" display="Click here to navigate to the list of evidence for Action 3.07" xr:uid="{00000000-0004-0000-0700-000006000000}"/>
    <hyperlink ref="C17" location="'PCI-EL'!E3.08" display="Click here to navigate to the list of evidence for Action 3.08" xr:uid="{00000000-0004-0000-0700-000007000000}"/>
    <hyperlink ref="C19" location="'PCI-EL'!E3.09" display="Click here to navigate to the list of evidence for Action 3.09" xr:uid="{00000000-0004-0000-0700-000008000000}"/>
    <hyperlink ref="C21" location="'PCI-EL'!E3.10" display="Click here to navigate to the list of evidence for Action 3.10" xr:uid="{00000000-0004-0000-0700-000009000000}"/>
    <hyperlink ref="C23" location="'PCI-EL'!E3.11" display="Click here to navigate to the list of evidence for Action 3.11" xr:uid="{00000000-0004-0000-0700-00000A000000}"/>
    <hyperlink ref="C25" location="'PCI-EL'!E3.12" display="Click here to navigate to the list of evidence for Action 3.12" xr:uid="{00000000-0004-0000-0700-00000B000000}"/>
    <hyperlink ref="C26" location="'PCI-EL'!E3.13" display="Click here to navigate to the list of evidence for Action 3.13" xr:uid="{00000000-0004-0000-0700-00000C000000}"/>
    <hyperlink ref="C28" location="'PCI-EL'!E3.14" display="Click here to navigate to the list of evidence for Action 3.14" xr:uid="{00000000-0004-0000-0700-00000D000000}"/>
    <hyperlink ref="C30" location="'PCI-EL'!E3.15" display="Click here to navigate to the list of evidence for Action 3.15" xr:uid="{00000000-0004-0000-0700-00000E000000}"/>
    <hyperlink ref="C32" location="'PCI-EL'!E3.16" display="Click here to navigate to the list of evidence for Action 3.16" xr:uid="{00000000-0004-0000-0700-00000F000000}"/>
    <hyperlink ref="J6" location="'PCI-TL'!T3.01" display="Click here to navigate to the task list for Action 3.01" xr:uid="{00000000-0004-0000-0700-000010000000}"/>
    <hyperlink ref="C34" location="'PCI-EL'!E3.17" display="Click here to navigate to the list of evidence for Action 3.17" xr:uid="{00000000-0004-0000-0700-000011000000}"/>
    <hyperlink ref="C35" location="'PCI-EL'!E3.18" display="Click here to navigate to the list of evidence for Action 3.18" xr:uid="{00000000-0004-0000-0700-000012000000}"/>
    <hyperlink ref="J7" location="'PCI-TL'!T3.02" display="Click here to navigate to the task list for Action 3.02" xr:uid="{00000000-0004-0000-0700-000014000000}"/>
    <hyperlink ref="J9" location="'PCI-TL'!T3.03" display="Click here to navigate to the task list for Action 3.03" xr:uid="{00000000-0004-0000-0700-000015000000}"/>
    <hyperlink ref="J11" location="'PCI-TL'!T3.04" display="Click here to navigate to the task list for Action 3.04" xr:uid="{00000000-0004-0000-0700-000016000000}"/>
    <hyperlink ref="J14" location="'PCI-TL'!T3.05" display="Click here to navigate to the task list for Action 3.05" xr:uid="{00000000-0004-0000-0700-000017000000}"/>
    <hyperlink ref="J15" location="'PCI-TL'!T3.06" display="Click here to navigate to the task list for Action 3.06" xr:uid="{00000000-0004-0000-0700-000018000000}"/>
    <hyperlink ref="J16" location="'PCI-TL'!T3.07" display="Click here to navigate to the task list for Action 3.07" xr:uid="{00000000-0004-0000-0700-000019000000}"/>
    <hyperlink ref="J17" location="'PCI-TL'!T3.08" display="Click here to navigate to the task list for Action 3.08" xr:uid="{00000000-0004-0000-0700-00001A000000}"/>
    <hyperlink ref="J19" location="'PCI-TL'!T3.09" display="Click here to navigate to the task list for Action 3.01" xr:uid="{00000000-0004-0000-0700-00001B000000}"/>
    <hyperlink ref="J21" location="'PCI-TL'!T3.10" display="Click here to navigate to the task list for Action 3.01" xr:uid="{00000000-0004-0000-0700-00001C000000}"/>
    <hyperlink ref="J23" location="'PCI-TL'!T3.11" display="Click here to navigate to the task list for Action 3.01" xr:uid="{00000000-0004-0000-0700-00001D000000}"/>
    <hyperlink ref="J25" location="'PCI-TL'!T3.12" display="Click here to navigate to the task list for Action 3.01" xr:uid="{00000000-0004-0000-0700-00001E000000}"/>
    <hyperlink ref="J26" location="'PCI-TL'!T3.13" display="Click here to navigate to the task list for Action 3.01" xr:uid="{00000000-0004-0000-0700-00001F000000}"/>
    <hyperlink ref="J28" location="'PCI-TL'!T3.14" display="Click here to navigate to the task list for Action 3.01" xr:uid="{00000000-0004-0000-0700-000020000000}"/>
    <hyperlink ref="J30" location="'PCI-TL'!T3.15" display="Click here to navigate to the task list for Action 3.01" xr:uid="{00000000-0004-0000-0700-000021000000}"/>
    <hyperlink ref="J32" location="'PCI-TL'!T3.16" display="Click here to navigate to the task list for Action 3.01" xr:uid="{00000000-0004-0000-0700-000022000000}"/>
    <hyperlink ref="J34" location="'PCI-TL'!T3.17" display="Click here to navigate to the task list for Action 3.01" xr:uid="{00000000-0004-0000-0700-000023000000}"/>
    <hyperlink ref="J35" location="'PCI-TL'!T3.18" display="Click here to navigate to the task list for Action 3.01" xr:uid="{00000000-0004-0000-0700-000024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596</vt:i4>
      </vt:variant>
    </vt:vector>
  </HeadingPairs>
  <TitlesOfParts>
    <vt:vector size="620" baseType="lpstr">
      <vt:lpstr>Reference sheet</vt:lpstr>
      <vt:lpstr>How to use this tool</vt:lpstr>
      <vt:lpstr>Governance</vt:lpstr>
      <vt:lpstr>Gov-EL</vt:lpstr>
      <vt:lpstr>Gov-TL</vt:lpstr>
      <vt:lpstr>Partnering</vt:lpstr>
      <vt:lpstr>Part-EL</vt:lpstr>
      <vt:lpstr>Part-TL</vt:lpstr>
      <vt:lpstr>PCI</vt:lpstr>
      <vt:lpstr>PCI-EL</vt:lpstr>
      <vt:lpstr>PCI-TL</vt:lpstr>
      <vt:lpstr>MedSafety</vt:lpstr>
      <vt:lpstr>Med-EL</vt:lpstr>
      <vt:lpstr>Med-TL</vt:lpstr>
      <vt:lpstr>CompCare</vt:lpstr>
      <vt:lpstr>Comp-EL</vt:lpstr>
      <vt:lpstr>Comp-TL</vt:lpstr>
      <vt:lpstr>Communicating</vt:lpstr>
      <vt:lpstr>Comm-EL</vt:lpstr>
      <vt:lpstr>Comm-TL</vt:lpstr>
      <vt:lpstr>RR</vt:lpstr>
      <vt:lpstr>RR-EL</vt:lpstr>
      <vt:lpstr>RR-TL</vt:lpstr>
      <vt:lpstr>Overview of progress</vt:lpstr>
      <vt:lpstr>Governance!A1.01</vt:lpstr>
      <vt:lpstr>Governance!A1.02</vt:lpstr>
      <vt:lpstr>Governance!A1.03</vt:lpstr>
      <vt:lpstr>Governance!A1.04</vt:lpstr>
      <vt:lpstr>Governance!A1.05</vt:lpstr>
      <vt:lpstr>Governance!A1.06</vt:lpstr>
      <vt:lpstr>Governance!A1.07</vt:lpstr>
      <vt:lpstr>Governance!A1.08</vt:lpstr>
      <vt:lpstr>Governance!A1.09</vt:lpstr>
      <vt:lpstr>Governance!A1.10</vt:lpstr>
      <vt:lpstr>Governance!A1.11</vt:lpstr>
      <vt:lpstr>Governance!A1.12</vt:lpstr>
      <vt:lpstr>Governance!A1.13</vt:lpstr>
      <vt:lpstr>Governance!A1.14</vt:lpstr>
      <vt:lpstr>Governance!A1.15</vt:lpstr>
      <vt:lpstr>Governance!A1.16</vt:lpstr>
      <vt:lpstr>Governance!A1.17</vt:lpstr>
      <vt:lpstr>Governance!A1.18</vt:lpstr>
      <vt:lpstr>Governance!A1.19</vt:lpstr>
      <vt:lpstr>Governance!A1.20</vt:lpstr>
      <vt:lpstr>Governance!A1.21</vt:lpstr>
      <vt:lpstr>Governance!A1.22</vt:lpstr>
      <vt:lpstr>Governance!A1.23</vt:lpstr>
      <vt:lpstr>Governance!A1.24</vt:lpstr>
      <vt:lpstr>Governance!A1.25</vt:lpstr>
      <vt:lpstr>Governance!A1.26</vt:lpstr>
      <vt:lpstr>Governance!A1.30</vt:lpstr>
      <vt:lpstr>Governance!A1.31</vt:lpstr>
      <vt:lpstr>Governance!A1.32</vt:lpstr>
      <vt:lpstr>Governance!A1.33</vt:lpstr>
      <vt:lpstr>Partnering!A2.01</vt:lpstr>
      <vt:lpstr>Partnering!A2.02</vt:lpstr>
      <vt:lpstr>Partnering!A2.03</vt:lpstr>
      <vt:lpstr>Partnering!A2.04</vt:lpstr>
      <vt:lpstr>Partnering!A2.05</vt:lpstr>
      <vt:lpstr>Partnering!A2.06</vt:lpstr>
      <vt:lpstr>Partnering!A2.07</vt:lpstr>
      <vt:lpstr>Partnering!A2.08</vt:lpstr>
      <vt:lpstr>Partnering!A2.09</vt:lpstr>
      <vt:lpstr>Partnering!A2.10</vt:lpstr>
      <vt:lpstr>Partnering!A2.11</vt:lpstr>
      <vt:lpstr>Partnering!A2.12</vt:lpstr>
      <vt:lpstr>Partnering!A2.13</vt:lpstr>
      <vt:lpstr>PCI!A3.01</vt:lpstr>
      <vt:lpstr>PCI!A3.02</vt:lpstr>
      <vt:lpstr>PCI!A3.03</vt:lpstr>
      <vt:lpstr>PCI!A3.04</vt:lpstr>
      <vt:lpstr>PCI!A3.05</vt:lpstr>
      <vt:lpstr>PCI!A3.06</vt:lpstr>
      <vt:lpstr>PCI!A3.07</vt:lpstr>
      <vt:lpstr>PCI!A3.08</vt:lpstr>
      <vt:lpstr>PCI!A3.09</vt:lpstr>
      <vt:lpstr>PCI!A3.10</vt:lpstr>
      <vt:lpstr>PCI!A3.11</vt:lpstr>
      <vt:lpstr>PCI!A3.12</vt:lpstr>
      <vt:lpstr>PCI!A3.13</vt:lpstr>
      <vt:lpstr>PCI!A3.14</vt:lpstr>
      <vt:lpstr>PCI!A3.15</vt:lpstr>
      <vt:lpstr>PCI!A3.16</vt:lpstr>
      <vt:lpstr>PCI!A3.17</vt:lpstr>
      <vt:lpstr>PCI!A3.18</vt:lpstr>
      <vt:lpstr>MedSafety!A4.01</vt:lpstr>
      <vt:lpstr>MedSafety!A4.02</vt:lpstr>
      <vt:lpstr>MedSafety!A4.03</vt:lpstr>
      <vt:lpstr>MedSafety!A4.04</vt:lpstr>
      <vt:lpstr>MedSafety!A4.05</vt:lpstr>
      <vt:lpstr>MedSafety!A4.06</vt:lpstr>
      <vt:lpstr>MedSafety!A4.07</vt:lpstr>
      <vt:lpstr>MedSafety!A4.08</vt:lpstr>
      <vt:lpstr>MedSafety!A4.09</vt:lpstr>
      <vt:lpstr>MedSafety!A4.10</vt:lpstr>
      <vt:lpstr>MedSafety!A4.11</vt:lpstr>
      <vt:lpstr>MedSafety!A4.12</vt:lpstr>
      <vt:lpstr>CompCare!A5.01</vt:lpstr>
      <vt:lpstr>CompCare!A5.02</vt:lpstr>
      <vt:lpstr>CompCare!A5.03</vt:lpstr>
      <vt:lpstr>CompCare!A5.04</vt:lpstr>
      <vt:lpstr>CompCare!A5.05</vt:lpstr>
      <vt:lpstr>CompCare!A5.06</vt:lpstr>
      <vt:lpstr>CompCare!A5.07</vt:lpstr>
      <vt:lpstr>CompCare!A5.08</vt:lpstr>
      <vt:lpstr>CompCare!A5.09</vt:lpstr>
      <vt:lpstr>CompCare!A5.10</vt:lpstr>
      <vt:lpstr>CompCare!A5.11</vt:lpstr>
      <vt:lpstr>CompCare!A5.12</vt:lpstr>
      <vt:lpstr>Communicating!A6.01</vt:lpstr>
      <vt:lpstr>Communicating!A6.02</vt:lpstr>
      <vt:lpstr>Communicating!A6.03</vt:lpstr>
      <vt:lpstr>Communicating!A6.04</vt:lpstr>
      <vt:lpstr>Communicating!A6.05</vt:lpstr>
      <vt:lpstr>Communicating!A6.06</vt:lpstr>
      <vt:lpstr>Communicating!A6.07</vt:lpstr>
      <vt:lpstr>Communicating!A6.08</vt:lpstr>
      <vt:lpstr>Communicating!A6.09</vt:lpstr>
      <vt:lpstr>Communicating!A6.10</vt:lpstr>
      <vt:lpstr>A7.01</vt:lpstr>
      <vt:lpstr>A7.02</vt:lpstr>
      <vt:lpstr>A7.03</vt:lpstr>
      <vt:lpstr>A7.04</vt:lpstr>
      <vt:lpstr>A7.05</vt:lpstr>
      <vt:lpstr>A7.06</vt:lpstr>
      <vt:lpstr>A7.07</vt:lpstr>
      <vt:lpstr>A7.08</vt:lpstr>
      <vt:lpstr>A7.09</vt:lpstr>
      <vt:lpstr>A7.10</vt:lpstr>
      <vt:lpstr>RR!A8.01</vt:lpstr>
      <vt:lpstr>RR!A8.02</vt:lpstr>
      <vt:lpstr>RR!A8.03</vt:lpstr>
      <vt:lpstr>RR!A8.04</vt:lpstr>
      <vt:lpstr>RR!A8.05</vt:lpstr>
      <vt:lpstr>RR!A8.06</vt:lpstr>
      <vt:lpstr>RR!A8.07</vt:lpstr>
      <vt:lpstr>RR!A8.08</vt:lpstr>
      <vt:lpstr>RR!A8.09</vt:lpstr>
      <vt:lpstr>RR!A8.10</vt:lpstr>
      <vt:lpstr>'Gov-EL'!E1.01</vt:lpstr>
      <vt:lpstr>'Gov-EL'!E1.02</vt:lpstr>
      <vt:lpstr>'Gov-EL'!E1.03</vt:lpstr>
      <vt:lpstr>'Gov-EL'!E1.04</vt:lpstr>
      <vt:lpstr>'Gov-EL'!E1.05</vt:lpstr>
      <vt:lpstr>'Gov-EL'!E1.06</vt:lpstr>
      <vt:lpstr>'Gov-EL'!E1.07</vt:lpstr>
      <vt:lpstr>'Gov-EL'!E1.08</vt:lpstr>
      <vt:lpstr>'Gov-EL'!E1.09</vt:lpstr>
      <vt:lpstr>'Gov-EL'!E1.10</vt:lpstr>
      <vt:lpstr>'Gov-EL'!E1.11</vt:lpstr>
      <vt:lpstr>'Gov-EL'!E1.12</vt:lpstr>
      <vt:lpstr>'Gov-EL'!E1.13</vt:lpstr>
      <vt:lpstr>'Gov-EL'!E1.14</vt:lpstr>
      <vt:lpstr>'Gov-EL'!E1.15</vt:lpstr>
      <vt:lpstr>'Gov-EL'!E1.16</vt:lpstr>
      <vt:lpstr>'Gov-EL'!E1.17</vt:lpstr>
      <vt:lpstr>'Gov-EL'!E1.18</vt:lpstr>
      <vt:lpstr>'Gov-EL'!E1.19</vt:lpstr>
      <vt:lpstr>'Gov-EL'!E1.20</vt:lpstr>
      <vt:lpstr>'Gov-EL'!E1.21</vt:lpstr>
      <vt:lpstr>'Gov-EL'!E1.22</vt:lpstr>
      <vt:lpstr>'Gov-EL'!E1.23</vt:lpstr>
      <vt:lpstr>'Gov-EL'!E1.24</vt:lpstr>
      <vt:lpstr>'Gov-EL'!E1.25</vt:lpstr>
      <vt:lpstr>'Gov-EL'!E1.26</vt:lpstr>
      <vt:lpstr>'Part-EL'!E2.01</vt:lpstr>
      <vt:lpstr>'Part-EL'!E2.02</vt:lpstr>
      <vt:lpstr>'Part-EL'!E2.03</vt:lpstr>
      <vt:lpstr>'Part-EL'!E2.04</vt:lpstr>
      <vt:lpstr>'Part-EL'!E2.05</vt:lpstr>
      <vt:lpstr>'Part-EL'!E2.06</vt:lpstr>
      <vt:lpstr>'Part-EL'!E2.07</vt:lpstr>
      <vt:lpstr>'Part-EL'!E2.08</vt:lpstr>
      <vt:lpstr>'Part-EL'!E2.09</vt:lpstr>
      <vt:lpstr>'Part-EL'!E2.10</vt:lpstr>
      <vt:lpstr>'Part-EL'!E2.11</vt:lpstr>
      <vt:lpstr>'Part-EL'!E2.12</vt:lpstr>
      <vt:lpstr>'Part-EL'!E2.13</vt:lpstr>
      <vt:lpstr>'PCI-EL'!E3.01</vt:lpstr>
      <vt:lpstr>'PCI-EL'!E3.02</vt:lpstr>
      <vt:lpstr>'PCI-EL'!E3.03</vt:lpstr>
      <vt:lpstr>'PCI-EL'!E3.04</vt:lpstr>
      <vt:lpstr>'PCI-EL'!E3.05</vt:lpstr>
      <vt:lpstr>'PCI-EL'!E3.06</vt:lpstr>
      <vt:lpstr>'PCI-EL'!E3.07</vt:lpstr>
      <vt:lpstr>'PCI-EL'!E3.08</vt:lpstr>
      <vt:lpstr>'PCI-EL'!E3.09</vt:lpstr>
      <vt:lpstr>'PCI-EL'!E3.10</vt:lpstr>
      <vt:lpstr>'PCI-EL'!E3.11</vt:lpstr>
      <vt:lpstr>'PCI-EL'!E3.12</vt:lpstr>
      <vt:lpstr>'PCI-EL'!E3.13</vt:lpstr>
      <vt:lpstr>'PCI-EL'!E3.14</vt:lpstr>
      <vt:lpstr>'PCI-EL'!E3.15</vt:lpstr>
      <vt:lpstr>'PCI-EL'!E3.16</vt:lpstr>
      <vt:lpstr>'PCI-EL'!E3.17</vt:lpstr>
      <vt:lpstr>'PCI-EL'!E3.18</vt:lpstr>
      <vt:lpstr>'Med-EL'!E4.01</vt:lpstr>
      <vt:lpstr>'Med-EL'!E4.02</vt:lpstr>
      <vt:lpstr>'Med-EL'!E4.03</vt:lpstr>
      <vt:lpstr>'Med-EL'!E4.04</vt:lpstr>
      <vt:lpstr>'Med-EL'!E4.05</vt:lpstr>
      <vt:lpstr>'Med-EL'!E4.06</vt:lpstr>
      <vt:lpstr>'Med-EL'!E4.07</vt:lpstr>
      <vt:lpstr>'Med-EL'!E4.08</vt:lpstr>
      <vt:lpstr>'Med-EL'!E4.09</vt:lpstr>
      <vt:lpstr>'Med-EL'!E4.10</vt:lpstr>
      <vt:lpstr>'Med-EL'!E4.11</vt:lpstr>
      <vt:lpstr>'Med-EL'!E4.12</vt:lpstr>
      <vt:lpstr>'Comp-EL'!E5.01</vt:lpstr>
      <vt:lpstr>'Comp-EL'!E5.02</vt:lpstr>
      <vt:lpstr>'Comp-EL'!E5.03</vt:lpstr>
      <vt:lpstr>'Comp-EL'!E5.04</vt:lpstr>
      <vt:lpstr>'Comp-EL'!E5.05</vt:lpstr>
      <vt:lpstr>'Comp-EL'!E5.06</vt:lpstr>
      <vt:lpstr>'Comp-EL'!E5.07</vt:lpstr>
      <vt:lpstr>'Comp-EL'!E5.08</vt:lpstr>
      <vt:lpstr>'Comp-EL'!E5.09</vt:lpstr>
      <vt:lpstr>'Comp-EL'!E5.10</vt:lpstr>
      <vt:lpstr>'Comp-EL'!E5.11</vt:lpstr>
      <vt:lpstr>'Comp-EL'!E5.12</vt:lpstr>
      <vt:lpstr>'Comm-EL'!E6.01</vt:lpstr>
      <vt:lpstr>'Comm-EL'!E6.02</vt:lpstr>
      <vt:lpstr>'Comm-EL'!E6.03</vt:lpstr>
      <vt:lpstr>'Comm-EL'!E6.04</vt:lpstr>
      <vt:lpstr>'Comm-EL'!E6.05</vt:lpstr>
      <vt:lpstr>'Comm-EL'!E6.06</vt:lpstr>
      <vt:lpstr>'Comm-EL'!E6.07</vt:lpstr>
      <vt:lpstr>'Comm-EL'!E6.08</vt:lpstr>
      <vt:lpstr>'Comm-EL'!E6.09</vt:lpstr>
      <vt:lpstr>'Comm-EL'!E6.10</vt:lpstr>
      <vt:lpstr>E7.01</vt:lpstr>
      <vt:lpstr>E7.02</vt:lpstr>
      <vt:lpstr>E7.03</vt:lpstr>
      <vt:lpstr>E7.04</vt:lpstr>
      <vt:lpstr>E7.05</vt:lpstr>
      <vt:lpstr>E7.06</vt:lpstr>
      <vt:lpstr>E7.07</vt:lpstr>
      <vt:lpstr>E7.08</vt:lpstr>
      <vt:lpstr>E7.09</vt:lpstr>
      <vt:lpstr>E7.10</vt:lpstr>
      <vt:lpstr>'RR-EL'!E8.01</vt:lpstr>
      <vt:lpstr>'RR-EL'!E8.02</vt:lpstr>
      <vt:lpstr>'RR-EL'!E8.03</vt:lpstr>
      <vt:lpstr>'RR-EL'!E8.04</vt:lpstr>
      <vt:lpstr>'RR-EL'!E8.05</vt:lpstr>
      <vt:lpstr>'RR-EL'!E8.06</vt:lpstr>
      <vt:lpstr>'RR-EL'!E8.07</vt:lpstr>
      <vt:lpstr>'RR-EL'!E8.08</vt:lpstr>
      <vt:lpstr>'RR-EL'!E8.09</vt:lpstr>
      <vt:lpstr>'RR-EL'!E8.10</vt:lpstr>
      <vt:lpstr>E87.01</vt:lpstr>
      <vt:lpstr>EndDate</vt:lpstr>
      <vt:lpstr>'Overview of progress'!O.1</vt:lpstr>
      <vt:lpstr>'Overview of progress'!O.2</vt:lpstr>
      <vt:lpstr>'Overview of progress'!O.3</vt:lpstr>
      <vt:lpstr>'Overview of progress'!O.4</vt:lpstr>
      <vt:lpstr>'Overview of progress'!O.5</vt:lpstr>
      <vt:lpstr>'Overview of progress'!O.6</vt:lpstr>
      <vt:lpstr>'Overview of progress'!O.8</vt:lpstr>
      <vt:lpstr>Governance!P1.01</vt:lpstr>
      <vt:lpstr>Governance!P1.02</vt:lpstr>
      <vt:lpstr>Governance!P1.03</vt:lpstr>
      <vt:lpstr>Governance!P1.04</vt:lpstr>
      <vt:lpstr>Governance!P1.05</vt:lpstr>
      <vt:lpstr>Governance!P1.06</vt:lpstr>
      <vt:lpstr>Governance!P1.07</vt:lpstr>
      <vt:lpstr>Governance!P1.08</vt:lpstr>
      <vt:lpstr>Governance!P1.09</vt:lpstr>
      <vt:lpstr>Governance!P1.10</vt:lpstr>
      <vt:lpstr>Governance!P1.11</vt:lpstr>
      <vt:lpstr>Governance!P1.12</vt:lpstr>
      <vt:lpstr>Governance!P1.13</vt:lpstr>
      <vt:lpstr>Governance!P1.14</vt:lpstr>
      <vt:lpstr>Governance!P1.15</vt:lpstr>
      <vt:lpstr>Governance!P1.16</vt:lpstr>
      <vt:lpstr>Governance!P1.17</vt:lpstr>
      <vt:lpstr>Governance!P1.18</vt:lpstr>
      <vt:lpstr>Governance!P1.19</vt:lpstr>
      <vt:lpstr>Governance!P1.20</vt:lpstr>
      <vt:lpstr>Governance!P1.21</vt:lpstr>
      <vt:lpstr>Governance!P1.22</vt:lpstr>
      <vt:lpstr>Governance!P1.23</vt:lpstr>
      <vt:lpstr>Governance!P1.24</vt:lpstr>
      <vt:lpstr>Governance!P1.25</vt:lpstr>
      <vt:lpstr>Governance!P1.26</vt:lpstr>
      <vt:lpstr>Governance!P1.30</vt:lpstr>
      <vt:lpstr>Governance!P1.31</vt:lpstr>
      <vt:lpstr>Governance!P1.32</vt:lpstr>
      <vt:lpstr>Governance!P1.33</vt:lpstr>
      <vt:lpstr>Partnering!P2.01</vt:lpstr>
      <vt:lpstr>Partnering!P2.02</vt:lpstr>
      <vt:lpstr>Partnering!P2.03</vt:lpstr>
      <vt:lpstr>Partnering!P2.04</vt:lpstr>
      <vt:lpstr>Partnering!P2.05</vt:lpstr>
      <vt:lpstr>Partnering!P2.06</vt:lpstr>
      <vt:lpstr>Partnering!P2.07</vt:lpstr>
      <vt:lpstr>Partnering!P2.08</vt:lpstr>
      <vt:lpstr>Partnering!P2.09</vt:lpstr>
      <vt:lpstr>Partnering!P2.10</vt:lpstr>
      <vt:lpstr>Partnering!P2.11</vt:lpstr>
      <vt:lpstr>Partnering!P2.12</vt:lpstr>
      <vt:lpstr>Partnering!P2.13</vt:lpstr>
      <vt:lpstr>PCI!P3.01</vt:lpstr>
      <vt:lpstr>PCI!P3.02</vt:lpstr>
      <vt:lpstr>PCI!P3.03</vt:lpstr>
      <vt:lpstr>PCI!P3.04</vt:lpstr>
      <vt:lpstr>PCI!P3.05</vt:lpstr>
      <vt:lpstr>PCI!P3.06</vt:lpstr>
      <vt:lpstr>PCI!P3.07</vt:lpstr>
      <vt:lpstr>PCI!P3.08</vt:lpstr>
      <vt:lpstr>PCI!P3.09</vt:lpstr>
      <vt:lpstr>PCI!P3.10</vt:lpstr>
      <vt:lpstr>PCI!P3.11</vt:lpstr>
      <vt:lpstr>PCI!P3.12</vt:lpstr>
      <vt:lpstr>PCI!P3.13</vt:lpstr>
      <vt:lpstr>PCI!P3.14</vt:lpstr>
      <vt:lpstr>PCI!P3.15</vt:lpstr>
      <vt:lpstr>PCI!P3.16</vt:lpstr>
      <vt:lpstr>PCI!P3.17</vt:lpstr>
      <vt:lpstr>PCI!P3.18</vt:lpstr>
      <vt:lpstr>MedSafety!P4.01</vt:lpstr>
      <vt:lpstr>MedSafety!P4.02</vt:lpstr>
      <vt:lpstr>MedSafety!P4.03</vt:lpstr>
      <vt:lpstr>MedSafety!P4.04</vt:lpstr>
      <vt:lpstr>MedSafety!P4.05</vt:lpstr>
      <vt:lpstr>MedSafety!P4.06</vt:lpstr>
      <vt:lpstr>MedSafety!P4.07</vt:lpstr>
      <vt:lpstr>MedSafety!P4.08</vt:lpstr>
      <vt:lpstr>MedSafety!P4.09</vt:lpstr>
      <vt:lpstr>MedSafety!P4.10</vt:lpstr>
      <vt:lpstr>MedSafety!P4.11</vt:lpstr>
      <vt:lpstr>MedSafety!P4.12</vt:lpstr>
      <vt:lpstr>CompCare!P5.01</vt:lpstr>
      <vt:lpstr>CompCare!P5.02</vt:lpstr>
      <vt:lpstr>CompCare!P5.03</vt:lpstr>
      <vt:lpstr>CompCare!P5.04</vt:lpstr>
      <vt:lpstr>CompCare!P5.05</vt:lpstr>
      <vt:lpstr>CompCare!P5.06</vt:lpstr>
      <vt:lpstr>CompCare!P5.07</vt:lpstr>
      <vt:lpstr>CompCare!P5.08</vt:lpstr>
      <vt:lpstr>CompCare!P5.09</vt:lpstr>
      <vt:lpstr>CompCare!P5.10</vt:lpstr>
      <vt:lpstr>CompCare!P5.11</vt:lpstr>
      <vt:lpstr>CompCare!P5.12</vt:lpstr>
      <vt:lpstr>Communicating!P6.01</vt:lpstr>
      <vt:lpstr>Communicating!P6.02</vt:lpstr>
      <vt:lpstr>Communicating!P6.03</vt:lpstr>
      <vt:lpstr>Communicating!P6.04</vt:lpstr>
      <vt:lpstr>Communicating!P6.05</vt:lpstr>
      <vt:lpstr>Communicating!P6.06</vt:lpstr>
      <vt:lpstr>Communicating!P6.07</vt:lpstr>
      <vt:lpstr>Communicating!P6.08</vt:lpstr>
      <vt:lpstr>Communicating!P6.09</vt:lpstr>
      <vt:lpstr>Communicating!P6.10</vt:lpstr>
      <vt:lpstr>RR!P8.01</vt:lpstr>
      <vt:lpstr>RR!P8.02</vt:lpstr>
      <vt:lpstr>RR!P8.03</vt:lpstr>
      <vt:lpstr>RR!P8.04</vt:lpstr>
      <vt:lpstr>RR!P8.05</vt:lpstr>
      <vt:lpstr>RR!P8.06</vt:lpstr>
      <vt:lpstr>RR!P8.07</vt:lpstr>
      <vt:lpstr>RR!P8.08</vt:lpstr>
      <vt:lpstr>RR!P8.09</vt:lpstr>
      <vt:lpstr>RR!P8.10</vt:lpstr>
      <vt:lpstr>'Comm-EL'!Print_Area</vt:lpstr>
      <vt:lpstr>'Comm-TL'!Print_Area</vt:lpstr>
      <vt:lpstr>CompCare!Print_Area</vt:lpstr>
      <vt:lpstr>'Comp-EL'!Print_Area</vt:lpstr>
      <vt:lpstr>'Comp-TL'!Print_Area</vt:lpstr>
      <vt:lpstr>'Gov-EL'!Print_Area</vt:lpstr>
      <vt:lpstr>'Gov-TL'!Print_Area</vt:lpstr>
      <vt:lpstr>'How to use this tool'!Print_Area</vt:lpstr>
      <vt:lpstr>'Med-EL'!Print_Area</vt:lpstr>
      <vt:lpstr>'Med-TL'!Print_Area</vt:lpstr>
      <vt:lpstr>'Part-EL'!Print_Area</vt:lpstr>
      <vt:lpstr>'Part-TL'!Print_Area</vt:lpstr>
      <vt:lpstr>'PCI-EL'!Print_Area</vt:lpstr>
      <vt:lpstr>'PCI-TL'!Print_Area</vt:lpstr>
      <vt:lpstr>'RR-EL'!Print_Area</vt:lpstr>
      <vt:lpstr>'RR-TL'!Print_Area</vt:lpstr>
      <vt:lpstr>'Comm-EL'!Print_Titles</vt:lpstr>
      <vt:lpstr>'Comm-TL'!Print_Titles</vt:lpstr>
      <vt:lpstr>Communicating!Print_Titles</vt:lpstr>
      <vt:lpstr>CompCare!Print_Titles</vt:lpstr>
      <vt:lpstr>'Comp-EL'!Print_Titles</vt:lpstr>
      <vt:lpstr>'Comp-TL'!Print_Titles</vt:lpstr>
      <vt:lpstr>'Gov-EL'!Print_Titles</vt:lpstr>
      <vt:lpstr>Governance!Print_Titles</vt:lpstr>
      <vt:lpstr>'Gov-TL'!Print_Titles</vt:lpstr>
      <vt:lpstr>'Med-EL'!Print_Titles</vt:lpstr>
      <vt:lpstr>MedSafety!Print_Titles</vt:lpstr>
      <vt:lpstr>'Med-TL'!Print_Titles</vt:lpstr>
      <vt:lpstr>'Part-EL'!Print_Titles</vt:lpstr>
      <vt:lpstr>Partnering!Print_Titles</vt:lpstr>
      <vt:lpstr>'Part-TL'!Print_Titles</vt:lpstr>
      <vt:lpstr>PCI!Print_Titles</vt:lpstr>
      <vt:lpstr>'PCI-EL'!Print_Titles</vt:lpstr>
      <vt:lpstr>'PCI-TL'!Print_Titles</vt:lpstr>
      <vt:lpstr>RR!Print_Titles</vt:lpstr>
      <vt:lpstr>'RR-EL'!Print_Titles</vt:lpstr>
      <vt:lpstr>'RR-TL'!Print_Titles</vt:lpstr>
      <vt:lpstr>Governance!R1.01</vt:lpstr>
      <vt:lpstr>Governance!R1.02</vt:lpstr>
      <vt:lpstr>Governance!R1.03</vt:lpstr>
      <vt:lpstr>Governance!R1.04</vt:lpstr>
      <vt:lpstr>Governance!R1.05</vt:lpstr>
      <vt:lpstr>Governance!R1.06</vt:lpstr>
      <vt:lpstr>Governance!R1.07</vt:lpstr>
      <vt:lpstr>Governance!R1.08</vt:lpstr>
      <vt:lpstr>Governance!R1.09</vt:lpstr>
      <vt:lpstr>Governance!R1.10</vt:lpstr>
      <vt:lpstr>Governance!R1.11</vt:lpstr>
      <vt:lpstr>Governance!R1.12</vt:lpstr>
      <vt:lpstr>Governance!R1.13</vt:lpstr>
      <vt:lpstr>Governance!R1.14</vt:lpstr>
      <vt:lpstr>Governance!R1.15</vt:lpstr>
      <vt:lpstr>Governance!R1.16</vt:lpstr>
      <vt:lpstr>Governance!R1.17</vt:lpstr>
      <vt:lpstr>Governance!R1.18</vt:lpstr>
      <vt:lpstr>Governance!R1.19</vt:lpstr>
      <vt:lpstr>Governance!R1.20</vt:lpstr>
      <vt:lpstr>Governance!R1.21</vt:lpstr>
      <vt:lpstr>Governance!R1.22</vt:lpstr>
      <vt:lpstr>Governance!R1.23</vt:lpstr>
      <vt:lpstr>Governance!R1.24</vt:lpstr>
      <vt:lpstr>Governance!R1.25</vt:lpstr>
      <vt:lpstr>Governance!R1.26</vt:lpstr>
      <vt:lpstr>MedSafety!R1.26</vt:lpstr>
      <vt:lpstr>Governance!R1.30</vt:lpstr>
      <vt:lpstr>Governance!R1.31</vt:lpstr>
      <vt:lpstr>Governance!R1.32</vt:lpstr>
      <vt:lpstr>Governance!R1.33</vt:lpstr>
      <vt:lpstr>Partnering!R2.01</vt:lpstr>
      <vt:lpstr>Partnering!R2.02</vt:lpstr>
      <vt:lpstr>Partnering!R2.03</vt:lpstr>
      <vt:lpstr>Partnering!R2.04</vt:lpstr>
      <vt:lpstr>Partnering!R2.05</vt:lpstr>
      <vt:lpstr>Partnering!R2.06</vt:lpstr>
      <vt:lpstr>Partnering!R2.07</vt:lpstr>
      <vt:lpstr>Partnering!R2.08</vt:lpstr>
      <vt:lpstr>Partnering!R2.09</vt:lpstr>
      <vt:lpstr>Partnering!R2.10</vt:lpstr>
      <vt:lpstr>Partnering!R2.11</vt:lpstr>
      <vt:lpstr>Partnering!R2.12</vt:lpstr>
      <vt:lpstr>Partnering!R2.13</vt:lpstr>
      <vt:lpstr>PCI!R3.01</vt:lpstr>
      <vt:lpstr>PCI!R3.02</vt:lpstr>
      <vt:lpstr>PCI!R3.03</vt:lpstr>
      <vt:lpstr>PCI!R3.04</vt:lpstr>
      <vt:lpstr>PCI!R3.05</vt:lpstr>
      <vt:lpstr>PCI!R3.06</vt:lpstr>
      <vt:lpstr>PCI!R3.07</vt:lpstr>
      <vt:lpstr>PCI!R3.08</vt:lpstr>
      <vt:lpstr>PCI!R3.09</vt:lpstr>
      <vt:lpstr>PCI!R3.10</vt:lpstr>
      <vt:lpstr>PCI!R3.11</vt:lpstr>
      <vt:lpstr>PCI!R3.12</vt:lpstr>
      <vt:lpstr>PCI!R3.13</vt:lpstr>
      <vt:lpstr>PCI!R3.14</vt:lpstr>
      <vt:lpstr>PCI!R3.15</vt:lpstr>
      <vt:lpstr>PCI!R3.16</vt:lpstr>
      <vt:lpstr>PCI!R3.17</vt:lpstr>
      <vt:lpstr>PCI!R3.18</vt:lpstr>
      <vt:lpstr>MedSafety!R4.01</vt:lpstr>
      <vt:lpstr>MedSafety!R4.02</vt:lpstr>
      <vt:lpstr>MedSafety!R4.03</vt:lpstr>
      <vt:lpstr>MedSafety!R4.04</vt:lpstr>
      <vt:lpstr>MedSafety!R4.05</vt:lpstr>
      <vt:lpstr>MedSafety!R4.06</vt:lpstr>
      <vt:lpstr>MedSafety!R4.07</vt:lpstr>
      <vt:lpstr>MedSafety!R4.08</vt:lpstr>
      <vt:lpstr>MedSafety!R4.09</vt:lpstr>
      <vt:lpstr>MedSafety!R4.10</vt:lpstr>
      <vt:lpstr>CompCare!R4.11</vt:lpstr>
      <vt:lpstr>MedSafety!R4.11</vt:lpstr>
      <vt:lpstr>MedSafety!R4.12</vt:lpstr>
      <vt:lpstr>CompCare!R5.01</vt:lpstr>
      <vt:lpstr>CompCare!R5.02</vt:lpstr>
      <vt:lpstr>CompCare!R5.03</vt:lpstr>
      <vt:lpstr>CompCare!R5.04</vt:lpstr>
      <vt:lpstr>CompCare!R5.05</vt:lpstr>
      <vt:lpstr>CompCare!R5.06</vt:lpstr>
      <vt:lpstr>CompCare!R5.07</vt:lpstr>
      <vt:lpstr>CompCare!R5.08</vt:lpstr>
      <vt:lpstr>CompCare!R5.09</vt:lpstr>
      <vt:lpstr>CompCare!R5.10</vt:lpstr>
      <vt:lpstr>CompCare!R5.11</vt:lpstr>
      <vt:lpstr>CompCare!R5.12</vt:lpstr>
      <vt:lpstr>Communicating!R6.01</vt:lpstr>
      <vt:lpstr>Communicating!R6.02</vt:lpstr>
      <vt:lpstr>Communicating!R6.03</vt:lpstr>
      <vt:lpstr>Communicating!R6.04</vt:lpstr>
      <vt:lpstr>Communicating!R6.05</vt:lpstr>
      <vt:lpstr>Communicating!R6.06</vt:lpstr>
      <vt:lpstr>Communicating!R6.07</vt:lpstr>
      <vt:lpstr>Communicating!R6.08</vt:lpstr>
      <vt:lpstr>Communicating!R6.09</vt:lpstr>
      <vt:lpstr>Communicating!R6.10</vt:lpstr>
      <vt:lpstr>RR!R8.01</vt:lpstr>
      <vt:lpstr>RR!R8.02</vt:lpstr>
      <vt:lpstr>RR!R8.03</vt:lpstr>
      <vt:lpstr>RR!R8.04</vt:lpstr>
      <vt:lpstr>RR!R8.05</vt:lpstr>
      <vt:lpstr>RR!R8.06</vt:lpstr>
      <vt:lpstr>RR!R8.07</vt:lpstr>
      <vt:lpstr>RR!R8.08</vt:lpstr>
      <vt:lpstr>RR!R8.09</vt:lpstr>
      <vt:lpstr>RR!R8.10</vt:lpstr>
      <vt:lpstr>StartDate</vt:lpstr>
      <vt:lpstr>'Gov-TL'!T1.01</vt:lpstr>
      <vt:lpstr>'Gov-TL'!T1.02</vt:lpstr>
      <vt:lpstr>'Gov-TL'!T1.03</vt:lpstr>
      <vt:lpstr>'Gov-TL'!T1.04</vt:lpstr>
      <vt:lpstr>'Gov-TL'!T1.05</vt:lpstr>
      <vt:lpstr>'Gov-TL'!T1.06</vt:lpstr>
      <vt:lpstr>'Gov-TL'!T1.07</vt:lpstr>
      <vt:lpstr>'Gov-TL'!T1.08</vt:lpstr>
      <vt:lpstr>'Gov-TL'!T1.09</vt:lpstr>
      <vt:lpstr>'Gov-TL'!T1.10</vt:lpstr>
      <vt:lpstr>'Gov-TL'!T1.11</vt:lpstr>
      <vt:lpstr>'Gov-TL'!T1.12</vt:lpstr>
      <vt:lpstr>'Gov-TL'!T1.13</vt:lpstr>
      <vt:lpstr>'Gov-TL'!T1.14</vt:lpstr>
      <vt:lpstr>'Gov-TL'!T1.15</vt:lpstr>
      <vt:lpstr>'Gov-TL'!T1.16</vt:lpstr>
      <vt:lpstr>'Gov-TL'!T1.17</vt:lpstr>
      <vt:lpstr>'Gov-TL'!T1.18</vt:lpstr>
      <vt:lpstr>'Gov-TL'!T1.19</vt:lpstr>
      <vt:lpstr>'Gov-TL'!T1.20</vt:lpstr>
      <vt:lpstr>'Gov-TL'!T1.21</vt:lpstr>
      <vt:lpstr>'Gov-TL'!T1.22</vt:lpstr>
      <vt:lpstr>'Gov-TL'!T1.23</vt:lpstr>
      <vt:lpstr>'Gov-TL'!T1.24</vt:lpstr>
      <vt:lpstr>'Gov-TL'!T1.25</vt:lpstr>
      <vt:lpstr>'Gov-TL'!T1.26</vt:lpstr>
      <vt:lpstr>'Part-TL'!T2.01</vt:lpstr>
      <vt:lpstr>'Part-TL'!T2.02</vt:lpstr>
      <vt:lpstr>'Part-TL'!T2.03</vt:lpstr>
      <vt:lpstr>'Part-TL'!T2.04</vt:lpstr>
      <vt:lpstr>'Part-TL'!T2.05</vt:lpstr>
      <vt:lpstr>'Part-TL'!T2.06</vt:lpstr>
      <vt:lpstr>'Part-TL'!T2.07</vt:lpstr>
      <vt:lpstr>'Part-TL'!T2.08</vt:lpstr>
      <vt:lpstr>'Part-TL'!T2.09</vt:lpstr>
      <vt:lpstr>'Part-TL'!T2.10</vt:lpstr>
      <vt:lpstr>'Part-TL'!T2.11</vt:lpstr>
      <vt:lpstr>'Part-TL'!T2.12</vt:lpstr>
      <vt:lpstr>'Part-TL'!T2.13</vt:lpstr>
      <vt:lpstr>'PCI-TL'!T3.01</vt:lpstr>
      <vt:lpstr>'PCI-TL'!T3.02</vt:lpstr>
      <vt:lpstr>'PCI-TL'!T3.03</vt:lpstr>
      <vt:lpstr>'PCI-TL'!T3.04</vt:lpstr>
      <vt:lpstr>'PCI-TL'!T3.05</vt:lpstr>
      <vt:lpstr>'PCI-TL'!T3.06</vt:lpstr>
      <vt:lpstr>'PCI-TL'!T3.07</vt:lpstr>
      <vt:lpstr>'PCI-TL'!T3.08</vt:lpstr>
      <vt:lpstr>'PCI-TL'!T3.09</vt:lpstr>
      <vt:lpstr>'PCI-TL'!T3.10</vt:lpstr>
      <vt:lpstr>'PCI-TL'!T3.11</vt:lpstr>
      <vt:lpstr>'PCI-TL'!T3.12</vt:lpstr>
      <vt:lpstr>'PCI-TL'!T3.13</vt:lpstr>
      <vt:lpstr>'PCI-TL'!T3.14</vt:lpstr>
      <vt:lpstr>'PCI-TL'!T3.15</vt:lpstr>
      <vt:lpstr>'PCI-TL'!T3.16</vt:lpstr>
      <vt:lpstr>'PCI-TL'!T3.17</vt:lpstr>
      <vt:lpstr>'PCI-TL'!T3.18</vt:lpstr>
      <vt:lpstr>'Med-TL'!T4.01</vt:lpstr>
      <vt:lpstr>'Med-TL'!T4.02</vt:lpstr>
      <vt:lpstr>'Med-TL'!T4.03</vt:lpstr>
      <vt:lpstr>'Med-TL'!T4.04</vt:lpstr>
      <vt:lpstr>'Med-TL'!T4.05</vt:lpstr>
      <vt:lpstr>'Med-TL'!T4.06</vt:lpstr>
      <vt:lpstr>'Med-TL'!T4.07</vt:lpstr>
      <vt:lpstr>'Med-TL'!T4.08</vt:lpstr>
      <vt:lpstr>'Med-TL'!T4.09</vt:lpstr>
      <vt:lpstr>'Med-TL'!T4.10</vt:lpstr>
      <vt:lpstr>'Med-TL'!T4.11</vt:lpstr>
      <vt:lpstr>'Med-TL'!T4.12</vt:lpstr>
      <vt:lpstr>'Comp-TL'!T5.01</vt:lpstr>
      <vt:lpstr>'Comp-TL'!T5.02</vt:lpstr>
      <vt:lpstr>'Comp-TL'!T5.03</vt:lpstr>
      <vt:lpstr>'Comp-TL'!T5.04</vt:lpstr>
      <vt:lpstr>'Comp-TL'!T5.05</vt:lpstr>
      <vt:lpstr>'Comp-TL'!T5.06</vt:lpstr>
      <vt:lpstr>'Comp-TL'!T5.07</vt:lpstr>
      <vt:lpstr>'Comp-TL'!T5.08</vt:lpstr>
      <vt:lpstr>'Comp-TL'!T5.09</vt:lpstr>
      <vt:lpstr>'Comp-TL'!T5.10</vt:lpstr>
      <vt:lpstr>'Comp-TL'!T5.11</vt:lpstr>
      <vt:lpstr>'Comp-TL'!T5.12</vt:lpstr>
      <vt:lpstr>'Comm-TL'!T6.01</vt:lpstr>
      <vt:lpstr>'Comm-TL'!T6.02</vt:lpstr>
      <vt:lpstr>'Comm-TL'!T6.03</vt:lpstr>
      <vt:lpstr>'Comm-TL'!T6.04</vt:lpstr>
      <vt:lpstr>'Comm-TL'!T6.05</vt:lpstr>
      <vt:lpstr>'Comm-TL'!T6.06</vt:lpstr>
      <vt:lpstr>'Comm-TL'!T6.07</vt:lpstr>
      <vt:lpstr>'Comm-TL'!T6.08</vt:lpstr>
      <vt:lpstr>'Comm-TL'!T6.09</vt:lpstr>
      <vt:lpstr>'Comm-TL'!T6.10</vt:lpstr>
      <vt:lpstr>T7.01</vt:lpstr>
      <vt:lpstr>T7.02</vt:lpstr>
      <vt:lpstr>T7.03</vt:lpstr>
      <vt:lpstr>T7.04</vt:lpstr>
      <vt:lpstr>T7.05</vt:lpstr>
      <vt:lpstr>T7.06</vt:lpstr>
      <vt:lpstr>T7.07</vt:lpstr>
      <vt:lpstr>T7.08</vt:lpstr>
      <vt:lpstr>T7.09</vt:lpstr>
      <vt:lpstr>T7.10</vt:lpstr>
      <vt:lpstr>'RR-TL'!T8.01</vt:lpstr>
      <vt:lpstr>'RR-TL'!T8.02</vt:lpstr>
      <vt:lpstr>'RR-TL'!T8.03</vt:lpstr>
      <vt:lpstr>'RR-TL'!T8.04</vt:lpstr>
      <vt:lpstr>'RR-TL'!T8.05</vt:lpstr>
      <vt:lpstr>'RR-TL'!T8.06</vt:lpstr>
      <vt:lpstr>'RR-TL'!T8.07</vt:lpstr>
      <vt:lpstr>'RR-TL'!T8.08</vt:lpstr>
      <vt:lpstr>'RR-TL'!T8.09</vt:lpstr>
      <vt:lpstr>'RR-TL'!T8.10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NSQHS Standards (second edition) Monitoring Tool</dc:title>
  <dc:creator/>
  <cp:lastModifiedBy/>
  <dcterms:created xsi:type="dcterms:W3CDTF">2018-04-03T23:49:55Z</dcterms:created>
  <dcterms:modified xsi:type="dcterms:W3CDTF">2025-08-28T23:32:51Z</dcterms:modified>
</cp:coreProperties>
</file>