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8_{16932F3D-8383-4C57-97FA-A145CB4F1658}" xr6:coauthVersionLast="47" xr6:coauthVersionMax="47" xr10:uidLastSave="{00000000-0000-0000-0000-000000000000}"/>
  <bookViews>
    <workbookView xWindow="-110" yWindow="-110" windowWidth="19420" windowHeight="11500" tabRatio="961" firstSheet="1" activeTab="2" xr2:uid="{00000000-000D-0000-FFFF-FFFF00000000}"/>
  </bookViews>
  <sheets>
    <sheet name="Reference sheet" sheetId="1" state="hidden" r:id="rId1"/>
    <sheet name="How to use this tool" sheetId="27" r:id="rId2"/>
    <sheet name="Governance" sheetId="18" r:id="rId3"/>
    <sheet name="Gov-EL" sheetId="2" r:id="rId4"/>
    <sheet name="Gov-TL" sheetId="26" r:id="rId5"/>
    <sheet name="Partnering" sheetId="3" r:id="rId6"/>
    <sheet name="Part-EL" sheetId="4" r:id="rId7"/>
    <sheet name="Part-TL" sheetId="25" r:id="rId8"/>
    <sheet name="PCI" sheetId="5" r:id="rId9"/>
    <sheet name="PCI-EL" sheetId="6" r:id="rId10"/>
    <sheet name="PCI-TL" sheetId="24" r:id="rId11"/>
    <sheet name="MedSafety" sheetId="7" r:id="rId12"/>
    <sheet name="Med-EL" sheetId="8" r:id="rId13"/>
    <sheet name="Med-TL" sheetId="23" r:id="rId14"/>
    <sheet name="CompCare" sheetId="9" r:id="rId15"/>
    <sheet name="Comp-EL" sheetId="10" r:id="rId16"/>
    <sheet name="Comp-TL" sheetId="22" r:id="rId17"/>
    <sheet name="Communicating" sheetId="11" r:id="rId18"/>
    <sheet name="Comm-EL" sheetId="12" r:id="rId19"/>
    <sheet name="Comm-TL" sheetId="21" r:id="rId20"/>
    <sheet name="RR" sheetId="15" r:id="rId21"/>
    <sheet name="RR-EL" sheetId="16" r:id="rId22"/>
    <sheet name="RR-TL" sheetId="19" r:id="rId23"/>
    <sheet name="Overview of progress" sheetId="17" r:id="rId24"/>
  </sheets>
  <definedNames>
    <definedName name="_xlnm._FilterDatabase" localSheetId="18" hidden="1">'Comm-EL'!$B$5:$D$66</definedName>
    <definedName name="_xlnm._FilterDatabase" localSheetId="19" hidden="1">'Comm-TL'!$B$5:$F$66</definedName>
    <definedName name="_xlnm._FilterDatabase" localSheetId="17" hidden="1">Communicating!$A$3:$J$25</definedName>
    <definedName name="_xlnm._FilterDatabase" localSheetId="14" hidden="1">CompCare!$A$3:$J$25</definedName>
    <definedName name="_xlnm._FilterDatabase" localSheetId="15" hidden="1">'Comp-EL'!$B$5:$D$75</definedName>
    <definedName name="_xlnm._FilterDatabase" localSheetId="16" hidden="1">'Comp-TL'!$B$5:$F$76</definedName>
    <definedName name="_xlnm._FilterDatabase" localSheetId="3" hidden="1">'Gov-EL'!$B$5:$D$153</definedName>
    <definedName name="_xlnm._FilterDatabase" localSheetId="2" hidden="1">Governance!$A$3:$K$50</definedName>
    <definedName name="_xlnm._FilterDatabase" localSheetId="4" hidden="1">'Gov-TL'!$B$5:$F$153</definedName>
    <definedName name="_xlnm._FilterDatabase" localSheetId="12" hidden="1">'Med-EL'!$B$5:$D$78</definedName>
    <definedName name="_xlnm._FilterDatabase" localSheetId="11" hidden="1">MedSafety!$A$3:$J$28</definedName>
    <definedName name="_xlnm._FilterDatabase" localSheetId="13" hidden="1">'Med-TL'!$B$5:$F$78</definedName>
    <definedName name="_xlnm._FilterDatabase" localSheetId="6" hidden="1">'Part-EL'!$B$5:$D$83</definedName>
    <definedName name="_xlnm._FilterDatabase" localSheetId="5" hidden="1">Partnering!$A$3:$J$29</definedName>
    <definedName name="_xlnm._FilterDatabase" localSheetId="7" hidden="1">'Part-TL'!$B$5:$F$83</definedName>
    <definedName name="_xlnm._FilterDatabase" localSheetId="8" hidden="1">PCI!$A$3:$J$35</definedName>
    <definedName name="_xlnm._FilterDatabase" localSheetId="9" hidden="1">'PCI-EL'!$B$5:$D$98</definedName>
    <definedName name="_xlnm._FilterDatabase" localSheetId="10" hidden="1">'PCI-TL'!$B$5:$F$98</definedName>
    <definedName name="_xlnm._FilterDatabase" localSheetId="0" hidden="1">'Reference sheet'!$A$1:$G$194</definedName>
    <definedName name="_xlnm._FilterDatabase" localSheetId="20" hidden="1">RR!$A$3:$I$21</definedName>
    <definedName name="_xlnm._FilterDatabase" localSheetId="21" hidden="1">'RR-EL'!$B$5:$D$63</definedName>
    <definedName name="_xlnm._FilterDatabase" localSheetId="22" hidden="1">'RR-TL'!$B$5:$F$63</definedName>
    <definedName name="A1.01" localSheetId="2">Governance!$A$6</definedName>
    <definedName name="A1.02" localSheetId="2">Governance!$A$7</definedName>
    <definedName name="A1.03" localSheetId="2">Governance!$A$8</definedName>
    <definedName name="A1.04" localSheetId="2">Governance!$A$9</definedName>
    <definedName name="A1.05" localSheetId="2">Governance!$A$10</definedName>
    <definedName name="A1.06" localSheetId="2">Governance!$A$13</definedName>
    <definedName name="A1.07" localSheetId="2">Governance!$A$15</definedName>
    <definedName name="A1.08" localSheetId="2">Governance!$A$16</definedName>
    <definedName name="A1.09" localSheetId="2">Governance!$A$18</definedName>
    <definedName name="A1.10" localSheetId="2">Governance!$A$20</definedName>
    <definedName name="A1.11" localSheetId="2">Governance!$A$21</definedName>
    <definedName name="A1.12" localSheetId="2">Governance!$A$23</definedName>
    <definedName name="A1.13" localSheetId="2">Governance!$A$24</definedName>
    <definedName name="A1.14" localSheetId="2">Governance!$A$26</definedName>
    <definedName name="A1.15" localSheetId="2">Governance!$A$27</definedName>
    <definedName name="A1.16" localSheetId="2">Governance!$A$28</definedName>
    <definedName name="A1.17" localSheetId="2">Governance!$A$29</definedName>
    <definedName name="A1.18" localSheetId="2">Governance!$A$32</definedName>
    <definedName name="A1.19" localSheetId="2">Governance!$A$34</definedName>
    <definedName name="A1.20" localSheetId="2">Governance!$A$35</definedName>
    <definedName name="A1.21" localSheetId="2">Governance!$A$36</definedName>
    <definedName name="A1.22" localSheetId="2">Governance!$A$38</definedName>
    <definedName name="A1.23" localSheetId="2">Governance!$A$40</definedName>
    <definedName name="A1.24" localSheetId="2">Governance!$A$42</definedName>
    <definedName name="A1.25" localSheetId="2">Governance!$A$45</definedName>
    <definedName name="A1.26" localSheetId="2">Governance!$A$46</definedName>
    <definedName name="A1.27" localSheetId="2">Governance!#REF!</definedName>
    <definedName name="A1.28" localSheetId="2">Governance!#REF!</definedName>
    <definedName name="A1.29" localSheetId="2">Governance!#REF!</definedName>
    <definedName name="A1.30" localSheetId="2">Governance!$A$47</definedName>
    <definedName name="A1.31" localSheetId="2">Governance!$A$48</definedName>
    <definedName name="A1.32" localSheetId="2">Governance!$A$49</definedName>
    <definedName name="A1.33" localSheetId="2">Governance!$A$50</definedName>
    <definedName name="A2.01" localSheetId="5">Partnering!$A$6</definedName>
    <definedName name="A2.02" localSheetId="5">Partnering!$A$8</definedName>
    <definedName name="A2.03" localSheetId="5">Partnering!$A$11</definedName>
    <definedName name="A2.04" localSheetId="5">Partnering!$A$13</definedName>
    <definedName name="A2.05" localSheetId="5">Partnering!$A$14</definedName>
    <definedName name="A2.06" localSheetId="5">Partnering!$A$15</definedName>
    <definedName name="A2.07" localSheetId="5">Partnering!$A$16</definedName>
    <definedName name="A2.08" localSheetId="5">Partnering!$A$18</definedName>
    <definedName name="A2.09" localSheetId="5">Partnering!$A$19</definedName>
    <definedName name="A2.10" localSheetId="5">Partnering!$A$22</definedName>
    <definedName name="A2.11" localSheetId="5">Partnering!$A$24</definedName>
    <definedName name="A2.12" localSheetId="5">Partnering!$A$26</definedName>
    <definedName name="A2.13" localSheetId="5">Partnering!$A$29</definedName>
    <definedName name="A2.14" localSheetId="5">Partnering!#REF!</definedName>
    <definedName name="A3.01" localSheetId="8">PCI!$A$6</definedName>
    <definedName name="A3.02" localSheetId="8">PCI!$A$7</definedName>
    <definedName name="A3.03" localSheetId="8">PCI!$A$9</definedName>
    <definedName name="A3.04" localSheetId="8">PCI!$A$11</definedName>
    <definedName name="A3.05" localSheetId="8">PCI!$A$14</definedName>
    <definedName name="A3.06" localSheetId="8">PCI!$A$15</definedName>
    <definedName name="A3.07" localSheetId="8">PCI!$A$16</definedName>
    <definedName name="A3.08" localSheetId="8">PCI!$A$17</definedName>
    <definedName name="A3.09" localSheetId="8">PCI!$A$19</definedName>
    <definedName name="A3.10" localSheetId="8">PCI!$A$21</definedName>
    <definedName name="A3.11" localSheetId="8">PCI!$A$23</definedName>
    <definedName name="A3.12" localSheetId="8">PCI!$A$25</definedName>
    <definedName name="A3.13" localSheetId="8">PCI!$A$26</definedName>
    <definedName name="A3.14" localSheetId="8">PCI!$A$28</definedName>
    <definedName name="A3.15" localSheetId="8">PCI!$A$30</definedName>
    <definedName name="A3.16" localSheetId="8">PCI!$A$32</definedName>
    <definedName name="A3.17" localSheetId="8">PCI!$A$34</definedName>
    <definedName name="A3.18" localSheetId="8">PCI!$A$35</definedName>
    <definedName name="A3.19" localSheetId="8">PCI!#REF!</definedName>
    <definedName name="A4.01" localSheetId="11">MedSafety!$A$6</definedName>
    <definedName name="A4.02" localSheetId="11">MedSafety!$A$8</definedName>
    <definedName name="A4.03" localSheetId="11">MedSafety!$A$10</definedName>
    <definedName name="A4.04" localSheetId="11">MedSafety!$A$13</definedName>
    <definedName name="A4.05" localSheetId="11">MedSafety!$A$15</definedName>
    <definedName name="A4.06" localSheetId="11">MedSafety!$A$16</definedName>
    <definedName name="A4.07" localSheetId="11">MedSafety!$A$17</definedName>
    <definedName name="A4.08" localSheetId="11">MedSafety!$A$20</definedName>
    <definedName name="A4.09" localSheetId="11">MedSafety!$A$21</definedName>
    <definedName name="A4.10" localSheetId="11">MedSafety!$A$24</definedName>
    <definedName name="A4.11" localSheetId="11">MedSafety!$A$26</definedName>
    <definedName name="A4.12" localSheetId="11">MedSafety!$A$28</definedName>
    <definedName name="A4.13" localSheetId="11">MedSafety!#REF!</definedName>
    <definedName name="A4.14" localSheetId="11">MedSafety!#REF!</definedName>
    <definedName name="A4.15" localSheetId="11">MedSafety!#REF!</definedName>
    <definedName name="A5.01" localSheetId="14">CompCare!$A$6</definedName>
    <definedName name="A5.02" localSheetId="14">CompCare!$A$8</definedName>
    <definedName name="A5.03" localSheetId="14">CompCare!$A$10</definedName>
    <definedName name="A5.04" localSheetId="14">CompCare!$A$12</definedName>
    <definedName name="A5.05" localSheetId="14">CompCare!$A$13</definedName>
    <definedName name="A5.06" localSheetId="14">CompCare!$A$14</definedName>
    <definedName name="A5.07" localSheetId="14">CompCare!$A$17</definedName>
    <definedName name="A5.08" localSheetId="14">CompCare!$A$19</definedName>
    <definedName name="A5.09" localSheetId="14">CompCare!$A$21</definedName>
    <definedName name="A5.10" localSheetId="14">CompCare!$A$23</definedName>
    <definedName name="A5.11" localSheetId="14">CompCare!$A$24</definedName>
    <definedName name="A5.12" localSheetId="14">CompCare!$A$25</definedName>
    <definedName name="A5.13" localSheetId="14">CompCare!#REF!</definedName>
    <definedName name="A5.14" localSheetId="14">CompCare!#REF!</definedName>
    <definedName name="A5.15" localSheetId="14">CompCare!#REF!</definedName>
    <definedName name="A5.16" localSheetId="14">CompCare!#REF!</definedName>
    <definedName name="A5.17" localSheetId="14">CompCare!#REF!</definedName>
    <definedName name="A5.18" localSheetId="14">CompCare!#REF!</definedName>
    <definedName name="A5.19" localSheetId="14">CompCare!#REF!</definedName>
    <definedName name="A5.20" localSheetId="14">CompCare!#REF!</definedName>
    <definedName name="A5.21" localSheetId="14">CompCare!#REF!</definedName>
    <definedName name="A5.22" localSheetId="14">CompCare!#REF!</definedName>
    <definedName name="A5.23" localSheetId="14">CompCare!#REF!</definedName>
    <definedName name="A5.24" localSheetId="14">CompCare!#REF!</definedName>
    <definedName name="A5.25" localSheetId="14">CompCare!#REF!</definedName>
    <definedName name="A5.26" localSheetId="14">CompCare!#REF!</definedName>
    <definedName name="A5.27" localSheetId="14">CompCare!#REF!</definedName>
    <definedName name="A5.28" localSheetId="14">CompCare!#REF!</definedName>
    <definedName name="A5.29" localSheetId="14">CompCare!#REF!</definedName>
    <definedName name="A5.30" localSheetId="14">CompCare!#REF!</definedName>
    <definedName name="A5.31" localSheetId="14">CompCare!#REF!</definedName>
    <definedName name="A5.32" localSheetId="14">CompCare!#REF!</definedName>
    <definedName name="A5.33" localSheetId="14">CompCare!#REF!</definedName>
    <definedName name="A5.34" localSheetId="14">CompCare!#REF!</definedName>
    <definedName name="A5.35" localSheetId="14">CompCare!#REF!</definedName>
    <definedName name="A5.36" localSheetId="14">CompCare!#REF!</definedName>
    <definedName name="A6.01" localSheetId="17">Communicating!$A$6</definedName>
    <definedName name="A6.02" localSheetId="17">Communicating!$A$8</definedName>
    <definedName name="A6.03" localSheetId="17">Communicating!$A$10</definedName>
    <definedName name="A6.04" localSheetId="17">Communicating!$A$13</definedName>
    <definedName name="A6.05" localSheetId="17">Communicating!$A$14</definedName>
    <definedName name="A6.06" localSheetId="17">Communicating!$A$17</definedName>
    <definedName name="A6.07" localSheetId="17">Communicating!$A$18</definedName>
    <definedName name="A6.08" localSheetId="17">Communicating!$A$21</definedName>
    <definedName name="A6.09" localSheetId="17">Communicating!$A$22</definedName>
    <definedName name="A6.10" localSheetId="17">Communicating!$A$25</definedName>
    <definedName name="A6.11" localSheetId="17">Communicating!#REF!</definedName>
    <definedName name="A7.01">RR!$A$6</definedName>
    <definedName name="A7.02">RR!$A$8</definedName>
    <definedName name="A7.03">RR!$A$11</definedName>
    <definedName name="A7.04">RR!$A$12</definedName>
    <definedName name="A7.05">RR!$A$14</definedName>
    <definedName name="A7.06">RR!$A$15</definedName>
    <definedName name="A7.07">RR!$A$18</definedName>
    <definedName name="A7.08">RR!$A$19</definedName>
    <definedName name="A7.09">RR!$A$20</definedName>
    <definedName name="A7.10">RR!$A$21</definedName>
    <definedName name="A8.01" localSheetId="20">RR!$A$6</definedName>
    <definedName name="A8.02" localSheetId="20">RR!$A$8</definedName>
    <definedName name="A8.03" localSheetId="20">RR!$A$11</definedName>
    <definedName name="A8.04" localSheetId="20">RR!$A$12</definedName>
    <definedName name="A8.05" localSheetId="20">RR!$A$14</definedName>
    <definedName name="A8.06" localSheetId="20">RR!$A$15</definedName>
    <definedName name="A8.07" localSheetId="20">RR!$A$18</definedName>
    <definedName name="A8.08" localSheetId="20">RR!$A$19</definedName>
    <definedName name="A8.09" localSheetId="20">RR!$A$20</definedName>
    <definedName name="A8.10" localSheetId="20">RR!$A$21</definedName>
    <definedName name="A8.11" localSheetId="20">RR!#REF!</definedName>
    <definedName name="A8.12" localSheetId="20">RR!#REF!</definedName>
    <definedName name="A8.13" localSheetId="20">RR!#REF!</definedName>
    <definedName name="E1.01" localSheetId="3">'Gov-EL'!$B$8</definedName>
    <definedName name="E1.02" localSheetId="3">'Gov-EL'!$B$13</definedName>
    <definedName name="E1.03" localSheetId="3">'Gov-EL'!$B$18</definedName>
    <definedName name="E1.04" localSheetId="3">'Gov-EL'!$B$23</definedName>
    <definedName name="E1.05" localSheetId="3">'Gov-EL'!$B$28</definedName>
    <definedName name="E1.06" localSheetId="3">'Gov-EL'!$B$35</definedName>
    <definedName name="E1.07" localSheetId="3">'Gov-EL'!$B$41</definedName>
    <definedName name="E1.08" localSheetId="3">'Gov-EL'!$B$46</definedName>
    <definedName name="E1.09" localSheetId="3">'Gov-EL'!$B$52</definedName>
    <definedName name="E1.10" localSheetId="3">'Gov-EL'!$B$58</definedName>
    <definedName name="E1.11" localSheetId="3">'Gov-EL'!$B$63</definedName>
    <definedName name="E1.12" localSheetId="3">'Gov-EL'!$B$69</definedName>
    <definedName name="E1.13" localSheetId="3">'Gov-EL'!$B$74</definedName>
    <definedName name="E1.14" localSheetId="3">'Gov-EL'!$B$80</definedName>
    <definedName name="E1.15" localSheetId="3">'Gov-EL'!$B$85</definedName>
    <definedName name="E1.16" localSheetId="3">'Gov-EL'!$B$90</definedName>
    <definedName name="E1.17" localSheetId="3">'Gov-EL'!$B$95</definedName>
    <definedName name="E1.18" localSheetId="3">'Gov-EL'!$B$102</definedName>
    <definedName name="E1.19" localSheetId="3">'Gov-EL'!$B$108</definedName>
    <definedName name="E1.20" localSheetId="3">'Gov-EL'!$B$114</definedName>
    <definedName name="E1.21" localSheetId="3">'Gov-EL'!$B$119</definedName>
    <definedName name="E1.22" localSheetId="3">'Gov-EL'!$B$125</definedName>
    <definedName name="E1.23" localSheetId="3">'Gov-EL'!$B$131</definedName>
    <definedName name="E1.24" localSheetId="3">'Gov-EL'!$B$137</definedName>
    <definedName name="E1.25" localSheetId="3">'Gov-EL'!$B$144</definedName>
    <definedName name="E1.26" localSheetId="3">'Gov-EL'!$B$149</definedName>
    <definedName name="E1.27" localSheetId="3">'Gov-EL'!#REF!</definedName>
    <definedName name="E1.28" localSheetId="3">'Gov-EL'!#REF!</definedName>
    <definedName name="E1.29" localSheetId="3">'Gov-EL'!#REF!</definedName>
    <definedName name="E1.30" localSheetId="3">'Gov-EL'!#REF!</definedName>
    <definedName name="E1.31" localSheetId="3">'Gov-EL'!#REF!</definedName>
    <definedName name="E1.32" localSheetId="3">'Gov-EL'!#REF!</definedName>
    <definedName name="E1.33" localSheetId="3">'Gov-EL'!#REF!</definedName>
    <definedName name="E2.01" localSheetId="6">'Part-EL'!$B$8</definedName>
    <definedName name="E2.02" localSheetId="6">'Part-EL'!$B$14</definedName>
    <definedName name="E2.03" localSheetId="6">'Part-EL'!$B$21</definedName>
    <definedName name="E2.04" localSheetId="6">'Part-EL'!$B$27</definedName>
    <definedName name="E2.05" localSheetId="6">'Part-EL'!$B$32</definedName>
    <definedName name="E2.06" localSheetId="6">'Part-EL'!$B$37</definedName>
    <definedName name="E2.07" localSheetId="6">'Part-EL'!$B$42</definedName>
    <definedName name="E2.08" localSheetId="6">'Part-EL'!$B$48</definedName>
    <definedName name="E2.09" localSheetId="6">'Part-EL'!$B$53</definedName>
    <definedName name="E2.10" localSheetId="6">'Part-EL'!$B$60</definedName>
    <definedName name="E2.11" localSheetId="6">'Part-EL'!$B$66</definedName>
    <definedName name="E2.12" localSheetId="6">'Part-EL'!$B$72</definedName>
    <definedName name="E2.13" localSheetId="6">'Part-EL'!$B$79</definedName>
    <definedName name="E2.14" localSheetId="6">'Part-EL'!#REF!</definedName>
    <definedName name="E3.01" localSheetId="9">'PCI-EL'!$B$8</definedName>
    <definedName name="E3.02" localSheetId="9">'PCI-EL'!$B$13</definedName>
    <definedName name="E3.03" localSheetId="9">'PCI-EL'!$B$19</definedName>
    <definedName name="E3.04" localSheetId="9">'PCI-EL'!$B$25</definedName>
    <definedName name="E3.05" localSheetId="9">'PCI-EL'!$B$32</definedName>
    <definedName name="E3.06" localSheetId="9">'PCI-EL'!$B$37</definedName>
    <definedName name="E3.07" localSheetId="9">'PCI-EL'!$B$42</definedName>
    <definedName name="E3.08" localSheetId="9">'PCI-EL'!$B$47</definedName>
    <definedName name="E3.09" localSheetId="9">'PCI-EL'!$B$53</definedName>
    <definedName name="E3.10" localSheetId="9">'PCI-EL'!$B$59</definedName>
    <definedName name="E3.11" localSheetId="9">'PCI-EL'!$B$65</definedName>
    <definedName name="E3.12" localSheetId="9">'PCI-EL'!$B$71</definedName>
    <definedName name="E3.13" localSheetId="9">'PCI-EL'!$B$76</definedName>
    <definedName name="E3.14" localSheetId="9">'PCI-EL'!$B$82</definedName>
    <definedName name="E3.15" localSheetId="9">'PCI-EL'!$B$88</definedName>
    <definedName name="E3.16" localSheetId="9">'PCI-EL'!$B$94</definedName>
    <definedName name="E3.17" localSheetId="9">'PCI-EL'!$B$100</definedName>
    <definedName name="E3.18" localSheetId="9">'PCI-EL'!$B$105</definedName>
    <definedName name="E3.19" localSheetId="9">'PCI-EL'!#REF!</definedName>
    <definedName name="E4.01" localSheetId="12">'Med-EL'!$B$8</definedName>
    <definedName name="E4.02" localSheetId="12">'Med-EL'!$B$14</definedName>
    <definedName name="E4.03" localSheetId="12">'Med-EL'!$B$20</definedName>
    <definedName name="E4.04" localSheetId="12">'Med-EL'!$B$27</definedName>
    <definedName name="E4.05" localSheetId="12">'Med-EL'!$B$33</definedName>
    <definedName name="E4.06" localSheetId="12">'Med-EL'!$B$38</definedName>
    <definedName name="E4.07" localSheetId="12">'Med-EL'!$B$43</definedName>
    <definedName name="E4.08" localSheetId="12">'Med-EL'!$B$50</definedName>
    <definedName name="E4.09" localSheetId="12">'Med-EL'!$B$55</definedName>
    <definedName name="E4.10" localSheetId="12">'Med-EL'!$B$62</definedName>
    <definedName name="E4.11" localSheetId="12">'Med-EL'!$B$68</definedName>
    <definedName name="E4.12" localSheetId="12">'Med-EL'!$B$74</definedName>
    <definedName name="E4.13" localSheetId="12">'Med-EL'!#REF!</definedName>
    <definedName name="E4.14" localSheetId="12">'Med-EL'!#REF!</definedName>
    <definedName name="E4.15" localSheetId="12">'Med-EL'!#REF!</definedName>
    <definedName name="E5.01" localSheetId="15">'Comp-EL'!$B$8</definedName>
    <definedName name="E5.02" localSheetId="15">'Comp-EL'!$B$14</definedName>
    <definedName name="E5.03" localSheetId="15">'Comp-EL'!$B$20</definedName>
    <definedName name="E5.04" localSheetId="15">'Comp-EL'!$B$26</definedName>
    <definedName name="E5.05" localSheetId="15">'Comp-EL'!$B$31</definedName>
    <definedName name="E5.06" localSheetId="15">'Comp-EL'!$B$36</definedName>
    <definedName name="E5.07" localSheetId="15">'Comp-EL'!$B$43</definedName>
    <definedName name="E5.08" localSheetId="15">'Comp-EL'!$B$49</definedName>
    <definedName name="E5.09" localSheetId="15">'Comp-EL'!$B$55</definedName>
    <definedName name="E5.10" localSheetId="15">'Comp-EL'!$B$61</definedName>
    <definedName name="E5.11" localSheetId="15">'Comp-EL'!$B$66</definedName>
    <definedName name="E5.12" localSheetId="15">'Comp-EL'!$B$71</definedName>
    <definedName name="E5.13" localSheetId="15">'Comp-EL'!#REF!</definedName>
    <definedName name="E5.14" localSheetId="15">'Comp-EL'!#REF!</definedName>
    <definedName name="E5.15" localSheetId="15">'Comp-EL'!#REF!</definedName>
    <definedName name="E5.16" localSheetId="15">'Comp-EL'!#REF!</definedName>
    <definedName name="E5.17" localSheetId="15">'Comp-EL'!#REF!</definedName>
    <definedName name="E5.18" localSheetId="15">'Comp-EL'!#REF!</definedName>
    <definedName name="E5.19" localSheetId="15">'Comp-EL'!#REF!</definedName>
    <definedName name="E5.20" localSheetId="15">'Comp-EL'!#REF!</definedName>
    <definedName name="E5.21" localSheetId="15">'Comp-EL'!#REF!</definedName>
    <definedName name="E5.22" localSheetId="15">'Comp-EL'!#REF!</definedName>
    <definedName name="E5.23" localSheetId="15">'Comp-EL'!#REF!</definedName>
    <definedName name="E5.24" localSheetId="15">'Comp-EL'!#REF!</definedName>
    <definedName name="E5.25" localSheetId="15">'Comp-EL'!#REF!</definedName>
    <definedName name="E5.26" localSheetId="15">'Comp-EL'!#REF!</definedName>
    <definedName name="E5.27" localSheetId="15">'Comp-EL'!#REF!</definedName>
    <definedName name="E5.28" localSheetId="15">'Comp-EL'!#REF!</definedName>
    <definedName name="E5.29" localSheetId="15">'Comp-EL'!#REF!</definedName>
    <definedName name="E5.30" localSheetId="15">'Comp-EL'!#REF!</definedName>
    <definedName name="E5.31" localSheetId="15">'Comp-EL'!#REF!</definedName>
    <definedName name="E5.32" localSheetId="15">'Comp-EL'!#REF!</definedName>
    <definedName name="E5.33" localSheetId="15">'Comp-EL'!#REF!</definedName>
    <definedName name="E5.34" localSheetId="15">'Comp-EL'!#REF!</definedName>
    <definedName name="E5.35" localSheetId="15">'Comp-EL'!#REF!</definedName>
    <definedName name="E5.36" localSheetId="15">'Comp-EL'!#REF!</definedName>
    <definedName name="E6.01" localSheetId="18">'Comm-EL'!$B$8</definedName>
    <definedName name="E6.02" localSheetId="18">'Comm-EL'!$B$14</definedName>
    <definedName name="E6.03" localSheetId="18">'Comm-EL'!$B$20</definedName>
    <definedName name="E6.04" localSheetId="18">'Comm-EL'!$B$27</definedName>
    <definedName name="E6.05" localSheetId="18">'Comm-EL'!$B$32</definedName>
    <definedName name="E6.06" localSheetId="18">'Comm-EL'!$B$39</definedName>
    <definedName name="E6.07" localSheetId="18">'Comm-EL'!$B$44</definedName>
    <definedName name="E6.08" localSheetId="18">'Comm-EL'!$B$51</definedName>
    <definedName name="E6.09" localSheetId="18">'Comm-EL'!$B$56</definedName>
    <definedName name="E6.10" localSheetId="18">'Comm-EL'!$B$62</definedName>
    <definedName name="E6.11" localSheetId="18">'Comm-EL'!#REF!</definedName>
    <definedName name="E7.01">'RR-EL'!$B$8</definedName>
    <definedName name="E7.02">'RR-EL'!$B$14</definedName>
    <definedName name="E7.03">'RR-EL'!$B$21</definedName>
    <definedName name="E7.04">'RR-EL'!$B$26</definedName>
    <definedName name="E7.05">'RR-EL'!$B$32</definedName>
    <definedName name="E7.06">'RR-EL'!$B$37</definedName>
    <definedName name="E7.07">'RR-EL'!$B$44</definedName>
    <definedName name="E7.08">'RR-EL'!$B$49</definedName>
    <definedName name="E7.09">'RR-EL'!$B$54</definedName>
    <definedName name="E7.10">'RR-EL'!$B$59</definedName>
    <definedName name="E8.01" localSheetId="21">'RR-EL'!$B$8</definedName>
    <definedName name="E8.02" localSheetId="21">'RR-EL'!$B$14</definedName>
    <definedName name="E8.03" localSheetId="21">'RR-EL'!$B$21</definedName>
    <definedName name="E8.04" localSheetId="21">'RR-EL'!$B$26</definedName>
    <definedName name="E8.05" localSheetId="21">'RR-EL'!$B$32</definedName>
    <definedName name="E8.06" localSheetId="21">'RR-EL'!$B$37</definedName>
    <definedName name="E8.07" localSheetId="21">'RR-EL'!$B$44</definedName>
    <definedName name="E8.08" localSheetId="21">'RR-EL'!$B$49</definedName>
    <definedName name="E8.09" localSheetId="21">'RR-EL'!$B$54</definedName>
    <definedName name="E8.10" localSheetId="21">'RR-EL'!$B$59</definedName>
    <definedName name="E8.11" localSheetId="21">'RR-EL'!#REF!</definedName>
    <definedName name="E8.12" localSheetId="21">'RR-EL'!#REF!</definedName>
    <definedName name="E8.13" localSheetId="21">'RR-EL'!#REF!</definedName>
    <definedName name="E87.01">'RR-EL'!$B$8</definedName>
    <definedName name="EndDate">'Reference sheet'!$K$2</definedName>
    <definedName name="O.1" localSheetId="23">'Overview of progress'!$B$6</definedName>
    <definedName name="O.2" localSheetId="23">'Overview of progress'!$B$63</definedName>
    <definedName name="O.3" localSheetId="23">'Overview of progress'!$B$100</definedName>
    <definedName name="O.4" localSheetId="23">'Overview of progress'!$B$145</definedName>
    <definedName name="O.5" localSheetId="23">'Overview of progress'!$B$183</definedName>
    <definedName name="O.6" localSheetId="23">'Overview of progress'!$B$219</definedName>
    <definedName name="O.7" localSheetId="23">'Overview of progress'!#REF!</definedName>
    <definedName name="O.8" localSheetId="23">'Overview of progress'!$B$254</definedName>
    <definedName name="P1.01" localSheetId="2">Governance!$E$6</definedName>
    <definedName name="P1.02" localSheetId="2">Governance!$E$7</definedName>
    <definedName name="P1.03" localSheetId="2">Governance!$E$8</definedName>
    <definedName name="P1.04" localSheetId="2">Governance!$E$9</definedName>
    <definedName name="P1.05" localSheetId="2">Governance!$E$10</definedName>
    <definedName name="P1.06" localSheetId="2">Governance!$E$13</definedName>
    <definedName name="P1.07" localSheetId="2">Governance!$E$15</definedName>
    <definedName name="P1.08" localSheetId="2">Governance!$E$16</definedName>
    <definedName name="P1.09" localSheetId="2">Governance!$E$18</definedName>
    <definedName name="P1.10" localSheetId="2">Governance!$E$20</definedName>
    <definedName name="P1.11" localSheetId="2">Governance!$E$21</definedName>
    <definedName name="P1.12" localSheetId="2">Governance!$E$23</definedName>
    <definedName name="P1.13" localSheetId="2">Governance!$E$24</definedName>
    <definedName name="P1.14" localSheetId="2">Governance!$E$26</definedName>
    <definedName name="P1.15" localSheetId="2">Governance!$E$27</definedName>
    <definedName name="P1.16" localSheetId="2">Governance!$E$28</definedName>
    <definedName name="P1.17" localSheetId="2">Governance!$E$29</definedName>
    <definedName name="P1.18" localSheetId="2">Governance!$E$32</definedName>
    <definedName name="P1.19" localSheetId="2">Governance!$E$34</definedName>
    <definedName name="P1.20" localSheetId="2">Governance!$E$35</definedName>
    <definedName name="P1.21" localSheetId="2">Governance!$E$36</definedName>
    <definedName name="P1.22" localSheetId="2">Governance!$E$38</definedName>
    <definedName name="P1.23" localSheetId="2">Governance!$E$40</definedName>
    <definedName name="P1.24" localSheetId="2">Governance!$E$42</definedName>
    <definedName name="P1.25" localSheetId="2">Governance!$E$45</definedName>
    <definedName name="P1.26" localSheetId="2">Governance!$E$46</definedName>
    <definedName name="P1.27" localSheetId="2">Governance!#REF!</definedName>
    <definedName name="P1.28" localSheetId="2">Governance!#REF!</definedName>
    <definedName name="P1.29" localSheetId="2">Governance!#REF!</definedName>
    <definedName name="P1.30" localSheetId="2">Governance!$G$47</definedName>
    <definedName name="P1.31" localSheetId="2">Governance!$G$48</definedName>
    <definedName name="P1.32" localSheetId="2">Governance!$G$49</definedName>
    <definedName name="P1.33" localSheetId="2">Governance!$G$50</definedName>
    <definedName name="P2.01" localSheetId="5">Partnering!$E$6</definedName>
    <definedName name="P2.02" localSheetId="5">Partnering!$E$8</definedName>
    <definedName name="P2.03" localSheetId="5">Partnering!$E$11</definedName>
    <definedName name="P2.04" localSheetId="5">Partnering!$E$13</definedName>
    <definedName name="P2.05" localSheetId="5">Partnering!$E$14</definedName>
    <definedName name="P2.06" localSheetId="5">Partnering!$E$15</definedName>
    <definedName name="P2.07" localSheetId="5">Partnering!$E$16</definedName>
    <definedName name="P2.08" localSheetId="5">Partnering!$E$18</definedName>
    <definedName name="P2.09" localSheetId="5">Partnering!$E$19</definedName>
    <definedName name="P2.10" localSheetId="5">Partnering!$E$22</definedName>
    <definedName name="P2.11" localSheetId="5">Partnering!$E$24</definedName>
    <definedName name="P2.12" localSheetId="5">Partnering!$E$26</definedName>
    <definedName name="P2.13" localSheetId="5">Partnering!$E$29</definedName>
    <definedName name="P2.14" localSheetId="5">Partnering!#REF!</definedName>
    <definedName name="P3.01" localSheetId="8">PCI!$E$6</definedName>
    <definedName name="P3.02" localSheetId="8">PCI!$E$7</definedName>
    <definedName name="P3.03" localSheetId="8">PCI!$E$9</definedName>
    <definedName name="P3.04" localSheetId="8">PCI!$E$11</definedName>
    <definedName name="P3.05" localSheetId="8">PCI!$E$14</definedName>
    <definedName name="P3.06" localSheetId="8">PCI!$E$15</definedName>
    <definedName name="P3.07" localSheetId="8">PCI!$E$16</definedName>
    <definedName name="P3.08" localSheetId="8">PCI!$E$17</definedName>
    <definedName name="P3.09" localSheetId="8">PCI!$E$19</definedName>
    <definedName name="P3.10" localSheetId="8">PCI!$E$21</definedName>
    <definedName name="P3.11" localSheetId="8">PCI!$E$23</definedName>
    <definedName name="P3.12" localSheetId="8">PCI!$E$25</definedName>
    <definedName name="P3.13" localSheetId="8">PCI!$E$26</definedName>
    <definedName name="P3.14" localSheetId="8">PCI!$E$28</definedName>
    <definedName name="P3.15" localSheetId="8">PCI!$E$30</definedName>
    <definedName name="P3.16" localSheetId="8">PCI!$E$32</definedName>
    <definedName name="P3.17" localSheetId="8">PCI!$E$34</definedName>
    <definedName name="P3.18" localSheetId="8">PCI!$E$35</definedName>
    <definedName name="P3.19" localSheetId="8">PCI!#REF!</definedName>
    <definedName name="P4.01" localSheetId="11">MedSafety!$E$6</definedName>
    <definedName name="P4.02" localSheetId="11">MedSafety!$E$8</definedName>
    <definedName name="P4.03" localSheetId="11">MedSafety!$E$10</definedName>
    <definedName name="P4.04" localSheetId="11">MedSafety!$E$13</definedName>
    <definedName name="P4.05" localSheetId="11">MedSafety!$E$15</definedName>
    <definedName name="P4.06" localSheetId="11">MedSafety!$E$16</definedName>
    <definedName name="P4.07" localSheetId="11">MedSafety!$E$17</definedName>
    <definedName name="P4.08" localSheetId="11">MedSafety!$E$20</definedName>
    <definedName name="P4.09" localSheetId="11">MedSafety!$E$21</definedName>
    <definedName name="P4.10" localSheetId="11">MedSafety!$E$24</definedName>
    <definedName name="P4.11" localSheetId="11">MedSafety!$E$26</definedName>
    <definedName name="P4.12" localSheetId="11">MedSafety!$E$28</definedName>
    <definedName name="P4.13" localSheetId="11">MedSafety!#REF!</definedName>
    <definedName name="P4.14" localSheetId="11">MedSafety!#REF!</definedName>
    <definedName name="P4.15" localSheetId="11">MedSafety!#REF!</definedName>
    <definedName name="P5.01" localSheetId="14">CompCare!$E$6</definedName>
    <definedName name="P5.02" localSheetId="14">CompCare!$E$8</definedName>
    <definedName name="P5.03" localSheetId="14">CompCare!$E$10</definedName>
    <definedName name="P5.04" localSheetId="14">CompCare!$E$12</definedName>
    <definedName name="P5.05" localSheetId="14">CompCare!$E$13</definedName>
    <definedName name="P5.06" localSheetId="14">CompCare!$E$14</definedName>
    <definedName name="P5.07" localSheetId="14">CompCare!$E$17</definedName>
    <definedName name="P5.08" localSheetId="14">CompCare!$E$19</definedName>
    <definedName name="P5.09" localSheetId="14">CompCare!$E$21</definedName>
    <definedName name="P5.10" localSheetId="14">CompCare!$E$23</definedName>
    <definedName name="P5.11" localSheetId="14">CompCare!$E$24</definedName>
    <definedName name="P5.12" localSheetId="14">CompCare!$E$25</definedName>
    <definedName name="P5.13" localSheetId="14">CompCare!#REF!</definedName>
    <definedName name="P5.14" localSheetId="14">CompCare!#REF!</definedName>
    <definedName name="P5.15" localSheetId="14">CompCare!#REF!</definedName>
    <definedName name="P5.16" localSheetId="14">CompCare!#REF!</definedName>
    <definedName name="P5.17" localSheetId="14">CompCare!#REF!</definedName>
    <definedName name="P5.18" localSheetId="14">CompCare!#REF!</definedName>
    <definedName name="P5.19" localSheetId="14">CompCare!#REF!</definedName>
    <definedName name="P5.20" localSheetId="14">CompCare!#REF!</definedName>
    <definedName name="P5.21" localSheetId="14">CompCare!#REF!</definedName>
    <definedName name="P5.22" localSheetId="14">CompCare!#REF!</definedName>
    <definedName name="P5.23" localSheetId="14">CompCare!#REF!</definedName>
    <definedName name="P5.24" localSheetId="14">CompCare!#REF!</definedName>
    <definedName name="P5.25" localSheetId="14">CompCare!#REF!</definedName>
    <definedName name="P5.26" localSheetId="14">CompCare!#REF!</definedName>
    <definedName name="P5.27" localSheetId="14">CompCare!#REF!</definedName>
    <definedName name="P5.28" localSheetId="14">CompCare!#REF!</definedName>
    <definedName name="P5.29" localSheetId="14">CompCare!#REF!</definedName>
    <definedName name="P5.30" localSheetId="14">CompCare!#REF!</definedName>
    <definedName name="P5.31" localSheetId="14">CompCare!#REF!</definedName>
    <definedName name="P5.32" localSheetId="14">CompCare!#REF!</definedName>
    <definedName name="P5.33" localSheetId="14">CompCare!#REF!</definedName>
    <definedName name="P5.34" localSheetId="14">CompCare!#REF!</definedName>
    <definedName name="P5.35" localSheetId="14">CompCare!#REF!</definedName>
    <definedName name="P5.36" localSheetId="14">CompCare!#REF!</definedName>
    <definedName name="P6.01" localSheetId="17">Communicating!$E$6</definedName>
    <definedName name="P6.02" localSheetId="17">Communicating!$E$8</definedName>
    <definedName name="P6.03" localSheetId="17">Communicating!$E$10</definedName>
    <definedName name="P6.04" localSheetId="17">Communicating!$E$13</definedName>
    <definedName name="P6.05" localSheetId="17">Communicating!$E$14</definedName>
    <definedName name="P6.06" localSheetId="17">Communicating!$E$17</definedName>
    <definedName name="P6.07" localSheetId="17">Communicating!$E$18</definedName>
    <definedName name="P6.08" localSheetId="17">Communicating!$E$21</definedName>
    <definedName name="P6.09" localSheetId="17">Communicating!$E$22</definedName>
    <definedName name="P6.10" localSheetId="17">Communicating!$E$25</definedName>
    <definedName name="P6.11" localSheetId="17">Communicating!#REF!</definedName>
    <definedName name="P8.01" localSheetId="20">RR!$E$6</definedName>
    <definedName name="P8.02" localSheetId="20">RR!$E$8</definedName>
    <definedName name="P8.03" localSheetId="20">RR!$E$11</definedName>
    <definedName name="P8.04" localSheetId="20">RR!$E$12</definedName>
    <definedName name="P8.05" localSheetId="20">RR!$E$14</definedName>
    <definedName name="P8.06" localSheetId="20">RR!$E$15</definedName>
    <definedName name="P8.07" localSheetId="20">RR!$E$18</definedName>
    <definedName name="P8.08" localSheetId="20">RR!$E$19</definedName>
    <definedName name="P8.09" localSheetId="20">RR!$E$20</definedName>
    <definedName name="P8.10" localSheetId="20">RR!$E$21</definedName>
    <definedName name="P8.11" localSheetId="20">RR!#REF!</definedName>
    <definedName name="P8.12" localSheetId="20">RR!#REF!</definedName>
    <definedName name="P8.13" localSheetId="20">RR!#REF!</definedName>
    <definedName name="_xlnm.Print_Area" localSheetId="18">'Comm-EL'!$B:$C</definedName>
    <definedName name="_xlnm.Print_Area" localSheetId="19">'Comm-TL'!$B:$F</definedName>
    <definedName name="_xlnm.Print_Area" localSheetId="14">CompCare!$A$1:$J$25</definedName>
    <definedName name="_xlnm.Print_Area" localSheetId="15">'Comp-EL'!$B:$C</definedName>
    <definedName name="_xlnm.Print_Area" localSheetId="16">'Comp-TL'!$B:$F</definedName>
    <definedName name="_xlnm.Print_Area" localSheetId="3">'Gov-EL'!$B:$C</definedName>
    <definedName name="_xlnm.Print_Area" localSheetId="4">'Gov-TL'!$B:$F</definedName>
    <definedName name="_xlnm.Print_Area" localSheetId="1">'How to use this tool'!$B:$B</definedName>
    <definedName name="_xlnm.Print_Area" localSheetId="12">'Med-EL'!$B:$C</definedName>
    <definedName name="_xlnm.Print_Area" localSheetId="13">'Med-TL'!$B:$F</definedName>
    <definedName name="_xlnm.Print_Area" localSheetId="6">'Part-EL'!$B:$C</definedName>
    <definedName name="_xlnm.Print_Area" localSheetId="7">'Part-TL'!$B:$F</definedName>
    <definedName name="_xlnm.Print_Area" localSheetId="9">'PCI-EL'!$B:$C</definedName>
    <definedName name="_xlnm.Print_Area" localSheetId="10">'PCI-TL'!$B:$F</definedName>
    <definedName name="_xlnm.Print_Area" localSheetId="21">'RR-EL'!$B:$C</definedName>
    <definedName name="_xlnm.Print_Area" localSheetId="22">'RR-TL'!$B:$F</definedName>
    <definedName name="_xlnm.Print_Titles" localSheetId="18">'Comm-EL'!$B:$B,'Comm-EL'!$5:$5</definedName>
    <definedName name="_xlnm.Print_Titles" localSheetId="19">'Comm-TL'!$B:$B,'Comm-TL'!$5:$5</definedName>
    <definedName name="_xlnm.Print_Titles" localSheetId="17">Communicating!$A:$B,Communicating!$3:$3</definedName>
    <definedName name="_xlnm.Print_Titles" localSheetId="14">CompCare!$A:$B,CompCare!$3:$3</definedName>
    <definedName name="_xlnm.Print_Titles" localSheetId="15">'Comp-EL'!$B:$B,'Comp-EL'!$5:$5</definedName>
    <definedName name="_xlnm.Print_Titles" localSheetId="16">'Comp-TL'!$B:$B,'Comp-TL'!$5:$5</definedName>
    <definedName name="_xlnm.Print_Titles" localSheetId="3">'Gov-EL'!$B:$B,'Gov-EL'!$5:$5</definedName>
    <definedName name="_xlnm.Print_Titles" localSheetId="2">Governance!$A:$B,Governance!$3:$3</definedName>
    <definedName name="_xlnm.Print_Titles" localSheetId="4">'Gov-TL'!$B:$B,'Gov-TL'!$5:$5</definedName>
    <definedName name="_xlnm.Print_Titles" localSheetId="12">'Med-EL'!$B:$B,'Med-EL'!$5:$5</definedName>
    <definedName name="_xlnm.Print_Titles" localSheetId="11">MedSafety!$A:$B,MedSafety!$3:$3</definedName>
    <definedName name="_xlnm.Print_Titles" localSheetId="13">'Med-TL'!$B:$B,'Med-TL'!$5:$5</definedName>
    <definedName name="_xlnm.Print_Titles" localSheetId="6">'Part-EL'!$B:$B,'Part-EL'!$5:$5</definedName>
    <definedName name="_xlnm.Print_Titles" localSheetId="5">Partnering!$A:$B,Partnering!$3:$3</definedName>
    <definedName name="_xlnm.Print_Titles" localSheetId="7">'Part-TL'!$B:$B,'Part-TL'!$5:$5</definedName>
    <definedName name="_xlnm.Print_Titles" localSheetId="8">PCI!$A:$B,PCI!$3:$3</definedName>
    <definedName name="_xlnm.Print_Titles" localSheetId="9">'PCI-EL'!$B:$B,'PCI-EL'!$5:$5</definedName>
    <definedName name="_xlnm.Print_Titles" localSheetId="10">'PCI-TL'!$B:$B,'PCI-TL'!$5:$5</definedName>
    <definedName name="_xlnm.Print_Titles" localSheetId="20">RR!$A:$B,RR!$3:$3</definedName>
    <definedName name="_xlnm.Print_Titles" localSheetId="21">'RR-EL'!$B:$B,'RR-EL'!$5:$5</definedName>
    <definedName name="_xlnm.Print_Titles" localSheetId="22">'RR-TL'!$B:$B,'RR-TL'!$5:$5</definedName>
    <definedName name="R1.01" localSheetId="2">Governance!$D$6</definedName>
    <definedName name="R1.02" localSheetId="2">Governance!$D$7</definedName>
    <definedName name="R1.03" localSheetId="2">Governance!$D$8</definedName>
    <definedName name="R1.04" localSheetId="2">Governance!$D$9</definedName>
    <definedName name="R1.05" localSheetId="2">Governance!$D$10</definedName>
    <definedName name="R1.06" localSheetId="2">Governance!$D$13</definedName>
    <definedName name="R1.07" localSheetId="2">Governance!$D$15</definedName>
    <definedName name="R1.08" localSheetId="2">Governance!$D$16</definedName>
    <definedName name="R1.09" localSheetId="2">Governance!$D$18</definedName>
    <definedName name="R1.10" localSheetId="2">Governance!$D$20</definedName>
    <definedName name="R1.11" localSheetId="2">Governance!$D$21</definedName>
    <definedName name="R1.12" localSheetId="2">Governance!$D$23</definedName>
    <definedName name="R1.13" localSheetId="2">Governance!$D$24</definedName>
    <definedName name="R1.14" localSheetId="2">Governance!$D$26</definedName>
    <definedName name="R1.15" localSheetId="2">Governance!$D$27</definedName>
    <definedName name="R1.16" localSheetId="2">Governance!$D$28</definedName>
    <definedName name="R1.17" localSheetId="2">Governance!$D$29</definedName>
    <definedName name="R1.18" localSheetId="2">Governance!$D$32</definedName>
    <definedName name="R1.19" localSheetId="2">Governance!$D$34</definedName>
    <definedName name="R1.20" localSheetId="2">Governance!$D$35</definedName>
    <definedName name="R1.21" localSheetId="2">Governance!$D$36</definedName>
    <definedName name="R1.22" localSheetId="2">Governance!$D$38</definedName>
    <definedName name="R1.23" localSheetId="2">Governance!$D$40</definedName>
    <definedName name="R1.24" localSheetId="2">Governance!$D$42</definedName>
    <definedName name="R1.25" localSheetId="2">Governance!$D$45</definedName>
    <definedName name="R1.26" localSheetId="2">Governance!$D$46</definedName>
    <definedName name="R1.26" localSheetId="11">MedSafety!$D$46</definedName>
    <definedName name="R1.27" localSheetId="2">Governance!#REF!</definedName>
    <definedName name="R1.28" localSheetId="2">Governance!#REF!</definedName>
    <definedName name="R1.29" localSheetId="2">Governance!#REF!</definedName>
    <definedName name="R1.30" localSheetId="2">Governance!$F$47</definedName>
    <definedName name="R1.31" localSheetId="2">Governance!$F$48</definedName>
    <definedName name="R1.32" localSheetId="2">Governance!$F$49</definedName>
    <definedName name="R1.33" localSheetId="2">Governance!$F$50</definedName>
    <definedName name="R2.01" localSheetId="5">Partnering!$D$6</definedName>
    <definedName name="R2.02" localSheetId="5">Partnering!$D$8</definedName>
    <definedName name="R2.03" localSheetId="5">Partnering!$D$11</definedName>
    <definedName name="R2.04" localSheetId="5">Partnering!$D$13</definedName>
    <definedName name="R2.05" localSheetId="5">Partnering!$D$14</definedName>
    <definedName name="R2.06" localSheetId="5">Partnering!$D$15</definedName>
    <definedName name="R2.07" localSheetId="5">Partnering!$D$16</definedName>
    <definedName name="R2.08" localSheetId="5">Partnering!$D$18</definedName>
    <definedName name="R2.09" localSheetId="5">Partnering!$D$19</definedName>
    <definedName name="R2.10" localSheetId="5">Partnering!$D$22</definedName>
    <definedName name="R2.11" localSheetId="5">Partnering!$D$24</definedName>
    <definedName name="R2.12" localSheetId="5">Partnering!$D$26</definedName>
    <definedName name="R2.13" localSheetId="5">Partnering!$D$29</definedName>
    <definedName name="R2.14" localSheetId="5">Partnering!#REF!</definedName>
    <definedName name="R3.01" localSheetId="8">PCI!$D$6</definedName>
    <definedName name="R3.02" localSheetId="8">PCI!$D$7</definedName>
    <definedName name="R3.03" localSheetId="8">PCI!$D$9</definedName>
    <definedName name="R3.04" localSheetId="8">PCI!$D$11</definedName>
    <definedName name="R3.05" localSheetId="8">PCI!$D$14</definedName>
    <definedName name="R3.06" localSheetId="8">PCI!$D$15</definedName>
    <definedName name="R3.07" localSheetId="8">PCI!$D$16</definedName>
    <definedName name="R3.08" localSheetId="8">PCI!$D$17</definedName>
    <definedName name="R3.09" localSheetId="8">PCI!$D$19</definedName>
    <definedName name="R3.10" localSheetId="8">PCI!$D$21</definedName>
    <definedName name="R3.11" localSheetId="8">PCI!$D$23</definedName>
    <definedName name="R3.12" localSheetId="8">PCI!$D$25</definedName>
    <definedName name="R3.13" localSheetId="8">PCI!$D$26</definedName>
    <definedName name="R3.14" localSheetId="8">PCI!$D$28</definedName>
    <definedName name="R3.15" localSheetId="8">PCI!$D$30</definedName>
    <definedName name="R3.16" localSheetId="8">PCI!$D$32</definedName>
    <definedName name="R3.17" localSheetId="8">PCI!$D$34</definedName>
    <definedName name="R3.18" localSheetId="8">PCI!$D$35</definedName>
    <definedName name="R3.19" localSheetId="8">PCI!#REF!</definedName>
    <definedName name="R4.01" localSheetId="11">MedSafety!$D$6</definedName>
    <definedName name="R4.02" localSheetId="11">MedSafety!$D$8</definedName>
    <definedName name="R4.03" localSheetId="11">MedSafety!$D$10</definedName>
    <definedName name="R4.04" localSheetId="11">MedSafety!$D$13</definedName>
    <definedName name="R4.05" localSheetId="11">MedSafety!$D$15</definedName>
    <definedName name="R4.06" localSheetId="11">MedSafety!$D$16</definedName>
    <definedName name="R4.07" localSheetId="11">MedSafety!$D$17</definedName>
    <definedName name="R4.08" localSheetId="11">MedSafety!$D$20</definedName>
    <definedName name="R4.09" localSheetId="11">MedSafety!$D$21</definedName>
    <definedName name="R4.10" localSheetId="11">MedSafety!$D$24</definedName>
    <definedName name="R4.11" localSheetId="14">CompCare!$D$26</definedName>
    <definedName name="R4.11" localSheetId="11">MedSafety!$D$26</definedName>
    <definedName name="R4.12" localSheetId="11">MedSafety!$D$28</definedName>
    <definedName name="R4.13" localSheetId="11">MedSafety!#REF!</definedName>
    <definedName name="R4.14" localSheetId="11">MedSafety!#REF!</definedName>
    <definedName name="R4.15" localSheetId="11">MedSafety!#REF!</definedName>
    <definedName name="R5.01" localSheetId="14">CompCare!$D$6</definedName>
    <definedName name="R5.02" localSheetId="14">CompCare!$D$8</definedName>
    <definedName name="R5.03" localSheetId="14">CompCare!$D$10</definedName>
    <definedName name="R5.04" localSheetId="14">CompCare!$D$12</definedName>
    <definedName name="R5.05" localSheetId="14">CompCare!$D$13</definedName>
    <definedName name="R5.06" localSheetId="14">CompCare!$D$14</definedName>
    <definedName name="R5.07" localSheetId="14">CompCare!$D$17</definedName>
    <definedName name="R5.08" localSheetId="14">CompCare!$D$19</definedName>
    <definedName name="R5.09" localSheetId="14">CompCare!$D$21</definedName>
    <definedName name="R5.10" localSheetId="14">CompCare!$D$23</definedName>
    <definedName name="R5.11" localSheetId="14">CompCare!$D$24</definedName>
    <definedName name="R5.12" localSheetId="14">CompCare!$D$25</definedName>
    <definedName name="R5.13" localSheetId="14">CompCare!#REF!</definedName>
    <definedName name="R5.14" localSheetId="14">CompCare!#REF!</definedName>
    <definedName name="R5.15" localSheetId="14">CompCare!#REF!</definedName>
    <definedName name="R5.16" localSheetId="14">CompCare!#REF!</definedName>
    <definedName name="R5.17" localSheetId="14">CompCare!#REF!</definedName>
    <definedName name="R5.18" localSheetId="14">CompCare!#REF!</definedName>
    <definedName name="R5.19" localSheetId="14">CompCare!#REF!</definedName>
    <definedName name="R5.20" localSheetId="14">CompCare!#REF!</definedName>
    <definedName name="R5.21" localSheetId="14">CompCare!#REF!</definedName>
    <definedName name="R5.22" localSheetId="14">CompCare!#REF!</definedName>
    <definedName name="R5.23" localSheetId="14">CompCare!#REF!</definedName>
    <definedName name="R5.24" localSheetId="14">CompCare!#REF!</definedName>
    <definedName name="R5.25" localSheetId="14">CompCare!#REF!</definedName>
    <definedName name="R5.26" localSheetId="14">CompCare!#REF!</definedName>
    <definedName name="R5.27" localSheetId="14">CompCare!#REF!</definedName>
    <definedName name="R5.28" localSheetId="14">CompCare!#REF!</definedName>
    <definedName name="R5.29" localSheetId="14">CompCare!#REF!</definedName>
    <definedName name="R5.30" localSheetId="14">CompCare!#REF!</definedName>
    <definedName name="R5.31" localSheetId="14">CompCare!#REF!</definedName>
    <definedName name="R5.32" localSheetId="14">CompCare!#REF!</definedName>
    <definedName name="R5.33" localSheetId="14">CompCare!#REF!</definedName>
    <definedName name="R5.34" localSheetId="14">CompCare!#REF!</definedName>
    <definedName name="R5.35" localSheetId="14">CompCare!#REF!</definedName>
    <definedName name="R5.36" localSheetId="14">CompCare!#REF!</definedName>
    <definedName name="R6.01" localSheetId="17">Communicating!$D$6</definedName>
    <definedName name="R6.02" localSheetId="17">Communicating!$D$8</definedName>
    <definedName name="R6.03" localSheetId="17">Communicating!$D$10</definedName>
    <definedName name="R6.04" localSheetId="17">Communicating!$D$13</definedName>
    <definedName name="R6.05" localSheetId="17">Communicating!$D$14</definedName>
    <definedName name="R6.06" localSheetId="17">Communicating!$D$17</definedName>
    <definedName name="R6.07" localSheetId="17">Communicating!$D$18</definedName>
    <definedName name="R6.08" localSheetId="17">Communicating!$D$21</definedName>
    <definedName name="R6.09" localSheetId="17">Communicating!$D$22</definedName>
    <definedName name="R6.10" localSheetId="17">Communicating!$D$25</definedName>
    <definedName name="R6.11" localSheetId="17">Communicating!#REF!</definedName>
    <definedName name="R8.01" localSheetId="20">RR!$D$6</definedName>
    <definedName name="R8.02" localSheetId="20">RR!$D$8</definedName>
    <definedName name="R8.03" localSheetId="20">RR!$D$11</definedName>
    <definedName name="R8.04" localSheetId="20">RR!$D$12</definedName>
    <definedName name="R8.05" localSheetId="20">RR!$D$14</definedName>
    <definedName name="R8.06" localSheetId="20">RR!$D$15</definedName>
    <definedName name="R8.07" localSheetId="20">RR!$D$18</definedName>
    <definedName name="R8.08" localSheetId="20">RR!$D$19</definedName>
    <definedName name="R8.09" localSheetId="20">RR!$D$20</definedName>
    <definedName name="R8.10" localSheetId="20">RR!$D$21</definedName>
    <definedName name="R8.11" localSheetId="20">RR!#REF!</definedName>
    <definedName name="R8.12" localSheetId="20">RR!#REF!</definedName>
    <definedName name="R8.13" localSheetId="20">RR!#REF!</definedName>
    <definedName name="StartDate">'Reference sheet'!$K$1</definedName>
    <definedName name="T1.01" localSheetId="4">'Gov-TL'!$B$8</definedName>
    <definedName name="T1.02" localSheetId="4">'Gov-TL'!$B$13</definedName>
    <definedName name="T1.03" localSheetId="4">'Gov-TL'!$B$18</definedName>
    <definedName name="T1.04" localSheetId="4">'Gov-TL'!$B$23</definedName>
    <definedName name="T1.05" localSheetId="4">'Gov-TL'!$B$28</definedName>
    <definedName name="T1.06" localSheetId="4">'Gov-TL'!$B$35</definedName>
    <definedName name="T1.07" localSheetId="4">'Gov-TL'!$B$41</definedName>
    <definedName name="T1.08" localSheetId="4">'Gov-TL'!$B$47</definedName>
    <definedName name="T1.09" localSheetId="4">'Gov-TL'!$B$52</definedName>
    <definedName name="T1.10" localSheetId="4">'Gov-TL'!$B$58</definedName>
    <definedName name="T1.11" localSheetId="4">'Gov-TL'!$B$63</definedName>
    <definedName name="T1.12" localSheetId="4">'Gov-TL'!$B$69</definedName>
    <definedName name="T1.13" localSheetId="4">'Gov-TL'!$B$74</definedName>
    <definedName name="T1.14" localSheetId="4">'Gov-TL'!$B$80</definedName>
    <definedName name="T1.15" localSheetId="4">'Gov-TL'!$B$85</definedName>
    <definedName name="T1.16" localSheetId="4">'Gov-TL'!$B$90</definedName>
    <definedName name="T1.17" localSheetId="4">'Gov-TL'!$B$95</definedName>
    <definedName name="T1.18" localSheetId="4">'Gov-TL'!$B$102</definedName>
    <definedName name="T1.19" localSheetId="4">'Gov-TL'!$B$108</definedName>
    <definedName name="T1.20" localSheetId="4">'Gov-TL'!$B$114</definedName>
    <definedName name="T1.21" localSheetId="4">'Gov-TL'!$B$119</definedName>
    <definedName name="T1.22" localSheetId="4">'Gov-TL'!$B$125</definedName>
    <definedName name="T1.23" localSheetId="4">'Gov-TL'!$B$131</definedName>
    <definedName name="T1.24" localSheetId="4">'Gov-TL'!$B$137</definedName>
    <definedName name="T1.25" localSheetId="4">'Gov-TL'!$B$144</definedName>
    <definedName name="T1.26" localSheetId="4">'Gov-TL'!$B$149</definedName>
    <definedName name="T1.27" localSheetId="4">'Gov-TL'!#REF!</definedName>
    <definedName name="T1.28" localSheetId="4">'Gov-TL'!#REF!</definedName>
    <definedName name="T1.29" localSheetId="4">'Gov-TL'!#REF!</definedName>
    <definedName name="T1.30" localSheetId="4">'Gov-TL'!#REF!</definedName>
    <definedName name="T1.31" localSheetId="4">'Gov-TL'!#REF!</definedName>
    <definedName name="T1.32" localSheetId="4">'Gov-TL'!#REF!</definedName>
    <definedName name="T1.33" localSheetId="4">'Gov-TL'!#REF!</definedName>
    <definedName name="T2.01" localSheetId="7">'Part-TL'!$B$8</definedName>
    <definedName name="T2.02" localSheetId="7">'Part-TL'!$B$14</definedName>
    <definedName name="T2.03" localSheetId="7">'Part-TL'!$B$21</definedName>
    <definedName name="T2.04" localSheetId="7">'Part-TL'!$B$27</definedName>
    <definedName name="T2.05" localSheetId="7">'Part-TL'!$B$32</definedName>
    <definedName name="T2.06" localSheetId="7">'Part-TL'!$B$37</definedName>
    <definedName name="T2.07" localSheetId="7">'Part-TL'!$B$42</definedName>
    <definedName name="T2.08" localSheetId="7">'Part-TL'!$B$48</definedName>
    <definedName name="T2.09" localSheetId="7">'Part-TL'!$B$53</definedName>
    <definedName name="T2.10" localSheetId="7">'Part-TL'!$B$60</definedName>
    <definedName name="T2.11" localSheetId="7">'Part-TL'!$B$66</definedName>
    <definedName name="T2.12" localSheetId="7">'Part-TL'!$B$72</definedName>
    <definedName name="T2.13" localSheetId="7">'Part-TL'!$B$79</definedName>
    <definedName name="T2.14" localSheetId="7">'Part-TL'!#REF!</definedName>
    <definedName name="T3.01" localSheetId="10">'PCI-TL'!$B$8</definedName>
    <definedName name="T3.02" localSheetId="10">'PCI-TL'!$B$13</definedName>
    <definedName name="T3.03" localSheetId="10">'PCI-TL'!$B$19</definedName>
    <definedName name="T3.04" localSheetId="10">'PCI-TL'!$B$25</definedName>
    <definedName name="T3.05" localSheetId="10">'PCI-TL'!$B$32</definedName>
    <definedName name="T3.06" localSheetId="10">'PCI-TL'!$B$37</definedName>
    <definedName name="T3.07" localSheetId="10">'PCI-TL'!$B$42</definedName>
    <definedName name="T3.08" localSheetId="10">'PCI-TL'!$B$47</definedName>
    <definedName name="T3.09" localSheetId="10">'PCI-TL'!$B$53</definedName>
    <definedName name="T3.10" localSheetId="10">'PCI-TL'!$B$59</definedName>
    <definedName name="T3.11" localSheetId="10">'PCI-TL'!$B$65</definedName>
    <definedName name="T3.12" localSheetId="10">'PCI-TL'!$B$71</definedName>
    <definedName name="T3.13" localSheetId="10">'PCI-TL'!$B$76</definedName>
    <definedName name="T3.14" localSheetId="10">'PCI-TL'!$B$82</definedName>
    <definedName name="T3.15" localSheetId="10">'PCI-TL'!$B$88</definedName>
    <definedName name="T3.16" localSheetId="10">'PCI-TL'!$B$94</definedName>
    <definedName name="T3.17" localSheetId="10">'PCI-TL'!$B$100</definedName>
    <definedName name="T3.18" localSheetId="10">'PCI-TL'!$B$105</definedName>
    <definedName name="T3.19" localSheetId="10">'PCI-TL'!#REF!</definedName>
    <definedName name="T4.01" localSheetId="13">'Med-TL'!$B$8</definedName>
    <definedName name="T4.02" localSheetId="13">'Med-TL'!$B$14</definedName>
    <definedName name="T4.03" localSheetId="13">'Med-TL'!$B$20</definedName>
    <definedName name="T4.04" localSheetId="13">'Med-TL'!$B$27</definedName>
    <definedName name="T4.05" localSheetId="13">'Med-TL'!$B$33</definedName>
    <definedName name="T4.06" localSheetId="13">'Med-TL'!$B$38</definedName>
    <definedName name="T4.07" localSheetId="13">'Med-TL'!$B$43</definedName>
    <definedName name="T4.08" localSheetId="13">'Med-TL'!$B$50</definedName>
    <definedName name="T4.09" localSheetId="13">'Med-TL'!$B$55</definedName>
    <definedName name="T4.10" localSheetId="13">'Med-TL'!$B$62</definedName>
    <definedName name="T4.11" localSheetId="13">'Med-TL'!$B$68</definedName>
    <definedName name="T4.12" localSheetId="13">'Med-TL'!$B$74</definedName>
    <definedName name="T4.13" localSheetId="13">'Med-TL'!#REF!</definedName>
    <definedName name="T4.14" localSheetId="13">'Med-TL'!#REF!</definedName>
    <definedName name="T4.15" localSheetId="13">'Med-TL'!#REF!</definedName>
    <definedName name="T5.01" localSheetId="16">'Comp-TL'!$B$8</definedName>
    <definedName name="T5.02" localSheetId="16">'Comp-TL'!$B$14</definedName>
    <definedName name="T5.03" localSheetId="16">'Comp-TL'!$B$20</definedName>
    <definedName name="T5.04" localSheetId="16">'Comp-TL'!$B$26</definedName>
    <definedName name="T5.05" localSheetId="16">'Comp-TL'!$B$31</definedName>
    <definedName name="T5.06" localSheetId="16">'Comp-TL'!$B$36</definedName>
    <definedName name="T5.07" localSheetId="16">'Comp-TL'!$B$43</definedName>
    <definedName name="T5.08" localSheetId="16">'Comp-TL'!$B$49</definedName>
    <definedName name="T5.09" localSheetId="16">'Comp-TL'!$B$55</definedName>
    <definedName name="T5.10" localSheetId="16">'Comp-TL'!$B$61</definedName>
    <definedName name="T5.11" localSheetId="16">'Comp-TL'!$B$67</definedName>
    <definedName name="T5.12" localSheetId="16">'Comp-TL'!$B$72</definedName>
    <definedName name="T5.13" localSheetId="16">'Comp-TL'!#REF!</definedName>
    <definedName name="T5.14" localSheetId="16">'Comp-TL'!#REF!</definedName>
    <definedName name="T5.15" localSheetId="16">'Comp-TL'!#REF!</definedName>
    <definedName name="T5.16" localSheetId="16">'Comp-TL'!#REF!</definedName>
    <definedName name="T5.17" localSheetId="16">'Comp-TL'!#REF!</definedName>
    <definedName name="T5.18" localSheetId="16">'Comp-TL'!#REF!</definedName>
    <definedName name="T5.19" localSheetId="16">'Comp-TL'!#REF!</definedName>
    <definedName name="T5.20" localSheetId="16">'Comp-TL'!#REF!</definedName>
    <definedName name="T5.21" localSheetId="16">'Comp-TL'!#REF!</definedName>
    <definedName name="T5.22" localSheetId="16">'Comp-TL'!#REF!</definedName>
    <definedName name="T5.23" localSheetId="16">'Comp-TL'!#REF!</definedName>
    <definedName name="T5.24" localSheetId="16">'Comp-TL'!#REF!</definedName>
    <definedName name="T5.25" localSheetId="16">'Comp-TL'!#REF!</definedName>
    <definedName name="T5.26" localSheetId="16">'Comp-TL'!#REF!</definedName>
    <definedName name="T5.27" localSheetId="16">'Comp-TL'!#REF!</definedName>
    <definedName name="T5.28" localSheetId="16">'Comp-TL'!#REF!</definedName>
    <definedName name="T5.29" localSheetId="16">'Comp-TL'!#REF!</definedName>
    <definedName name="T5.30" localSheetId="16">'Comp-TL'!#REF!</definedName>
    <definedName name="T5.31" localSheetId="16">'Comp-TL'!#REF!</definedName>
    <definedName name="T5.32" localSheetId="16">'Comp-TL'!#REF!</definedName>
    <definedName name="T5.33" localSheetId="16">'Comp-TL'!#REF!</definedName>
    <definedName name="T5.34" localSheetId="16">'Comp-TL'!#REF!</definedName>
    <definedName name="T5.35" localSheetId="16">'Comp-TL'!#REF!</definedName>
    <definedName name="T5.36" localSheetId="16">'Comp-TL'!#REF!</definedName>
    <definedName name="T6.01" localSheetId="19">'Comm-TL'!$B$8</definedName>
    <definedName name="T6.02" localSheetId="19">'Comm-TL'!$B$14</definedName>
    <definedName name="T6.03" localSheetId="19">'Comm-TL'!$B$20</definedName>
    <definedName name="T6.04" localSheetId="19">'Comm-TL'!$B$27</definedName>
    <definedName name="T6.05" localSheetId="19">'Comm-TL'!$B$32</definedName>
    <definedName name="T6.06" localSheetId="19">'Comm-TL'!$B$39</definedName>
    <definedName name="T6.07" localSheetId="19">'Comm-TL'!$B$44</definedName>
    <definedName name="T6.08" localSheetId="19">'Comm-TL'!$B$51</definedName>
    <definedName name="T6.09" localSheetId="19">'Comm-TL'!$B$56</definedName>
    <definedName name="T6.10" localSheetId="19">'Comm-TL'!$B$62</definedName>
    <definedName name="T6.11" localSheetId="19">'Comm-TL'!#REF!</definedName>
    <definedName name="T7.01">'RR-TL'!$B$8</definedName>
    <definedName name="T7.02">'RR-TL'!$B$14</definedName>
    <definedName name="T7.03">'RR-TL'!$B$21</definedName>
    <definedName name="T7.04">'RR-TL'!$B$26</definedName>
    <definedName name="T7.05">'RR-TL'!$B$32</definedName>
    <definedName name="T7.06">'RR-TL'!$B$37</definedName>
    <definedName name="T7.07">'RR-TL'!$B$44</definedName>
    <definedName name="T7.08">'RR-TL'!$B$49</definedName>
    <definedName name="T7.09">'RR-TL'!$B$54</definedName>
    <definedName name="T7.10">'RR-TL'!$B$59</definedName>
    <definedName name="T8.01" localSheetId="22">'RR-TL'!$B$8</definedName>
    <definedName name="T8.02" localSheetId="22">'RR-TL'!$B$14</definedName>
    <definedName name="T8.03" localSheetId="22">'RR-TL'!$B$21</definedName>
    <definedName name="T8.04" localSheetId="22">'RR-TL'!$B$26</definedName>
    <definedName name="T8.05" localSheetId="22">'RR-TL'!$B$32</definedName>
    <definedName name="T8.06" localSheetId="22">'RR-TL'!$B$37</definedName>
    <definedName name="T8.07" localSheetId="22">'RR-TL'!$B$44</definedName>
    <definedName name="T8.08" localSheetId="22">'RR-TL'!$B$49</definedName>
    <definedName name="T8.09" localSheetId="22">'RR-TL'!$B$54</definedName>
    <definedName name="T8.10" localSheetId="22">'RR-TL'!$B$59</definedName>
    <definedName name="T8.11" localSheetId="22">'RR-TL'!#REF!</definedName>
    <definedName name="T8.12" localSheetId="22">'RR-TL'!#REF!</definedName>
    <definedName name="T8.13" localSheetId="22">'RR-TL'!#REF!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E24" i="9"/>
  <c r="E23" i="9"/>
  <c r="E26" i="7"/>
  <c r="E46" i="18"/>
  <c r="E29" i="18"/>
  <c r="E15" i="18"/>
  <c r="E14" i="3"/>
  <c r="E11" i="3"/>
  <c r="E8" i="3"/>
  <c r="E6" i="3"/>
  <c r="E28" i="5"/>
  <c r="E30" i="5"/>
  <c r="G50" i="1"/>
  <c r="G58" i="1"/>
  <c r="G55" i="1"/>
  <c r="G28" i="1"/>
  <c r="G52" i="1"/>
  <c r="E32" i="5" l="1"/>
  <c r="E21" i="5" l="1"/>
  <c r="E35" i="5"/>
  <c r="E34" i="5"/>
  <c r="E25" i="5"/>
  <c r="E32" i="18" l="1"/>
  <c r="E9" i="18"/>
  <c r="E7" i="18"/>
  <c r="F1" i="17" l="1"/>
  <c r="C104" i="1"/>
  <c r="G104" i="1"/>
  <c r="G103" i="1"/>
  <c r="C103" i="1"/>
  <c r="E104" i="1"/>
  <c r="E103" i="1"/>
  <c r="C132" i="17" l="1"/>
  <c r="C131" i="17"/>
  <c r="E21" i="9"/>
  <c r="E19" i="9"/>
  <c r="E17" i="9"/>
  <c r="E14" i="9"/>
  <c r="E13" i="9"/>
  <c r="E12" i="9"/>
  <c r="E10" i="9"/>
  <c r="E8" i="9"/>
  <c r="E6" i="9"/>
  <c r="E25" i="11"/>
  <c r="E22" i="11"/>
  <c r="E21" i="11"/>
  <c r="E18" i="11"/>
  <c r="E17" i="11"/>
  <c r="E14" i="11"/>
  <c r="E13" i="11"/>
  <c r="E10" i="11"/>
  <c r="E8" i="11"/>
  <c r="E6" i="11"/>
  <c r="E21" i="15"/>
  <c r="E20" i="15"/>
  <c r="E19" i="15"/>
  <c r="E18" i="15"/>
  <c r="E15" i="15"/>
  <c r="E14" i="15"/>
  <c r="E12" i="15"/>
  <c r="E11" i="15"/>
  <c r="E8" i="15"/>
  <c r="E6" i="15"/>
  <c r="E45" i="18"/>
  <c r="E42" i="18"/>
  <c r="E40" i="18"/>
  <c r="E38" i="18"/>
  <c r="E36" i="18"/>
  <c r="E35" i="18"/>
  <c r="E34" i="18"/>
  <c r="E28" i="18"/>
  <c r="E27" i="18"/>
  <c r="E26" i="18"/>
  <c r="E24" i="18"/>
  <c r="E23" i="18"/>
  <c r="E21" i="18"/>
  <c r="E20" i="18"/>
  <c r="E18" i="18"/>
  <c r="E16" i="18"/>
  <c r="E13" i="18"/>
  <c r="E10" i="18"/>
  <c r="E8" i="18"/>
  <c r="E6" i="18"/>
  <c r="E26" i="3"/>
  <c r="E24" i="3"/>
  <c r="E22" i="3"/>
  <c r="E19" i="3"/>
  <c r="E18" i="3"/>
  <c r="E16" i="3"/>
  <c r="E15" i="3"/>
  <c r="E13" i="3"/>
  <c r="E26" i="5"/>
  <c r="E23" i="5"/>
  <c r="E19" i="5"/>
  <c r="E17" i="5"/>
  <c r="E16" i="5"/>
  <c r="E15" i="5"/>
  <c r="E14" i="5"/>
  <c r="E11" i="5"/>
  <c r="E9" i="5"/>
  <c r="E7" i="5"/>
  <c r="E6" i="5"/>
  <c r="E28" i="7"/>
  <c r="E24" i="7"/>
  <c r="E21" i="7"/>
  <c r="E20" i="7"/>
  <c r="E17" i="7"/>
  <c r="E16" i="7"/>
  <c r="E15" i="7"/>
  <c r="E13" i="7"/>
  <c r="E10" i="7"/>
  <c r="E8" i="7"/>
  <c r="E6" i="7"/>
  <c r="G101" i="1"/>
  <c r="G90" i="1"/>
  <c r="G78" i="1"/>
  <c r="G99" i="1"/>
  <c r="G83" i="1"/>
  <c r="G80" i="1"/>
  <c r="G76" i="1"/>
  <c r="G94" i="1"/>
  <c r="G88" i="1"/>
  <c r="G97" i="1"/>
  <c r="G57" i="1"/>
  <c r="G84" i="1"/>
  <c r="G85" i="1"/>
  <c r="G86" i="1"/>
  <c r="G95" i="1"/>
  <c r="G92" i="1"/>
  <c r="N131" i="17" l="1"/>
  <c r="E131" i="17"/>
  <c r="I131" i="17"/>
  <c r="M131" i="17"/>
  <c r="F131" i="17"/>
  <c r="J131" i="17"/>
  <c r="G131" i="17"/>
  <c r="K131" i="17"/>
  <c r="D131" i="17"/>
  <c r="H131" i="17"/>
  <c r="L131" i="17"/>
  <c r="C129" i="17"/>
  <c r="C127" i="17"/>
  <c r="C125" i="17"/>
  <c r="C123" i="17"/>
  <c r="C122" i="17"/>
  <c r="C120" i="17"/>
  <c r="C118" i="17"/>
  <c r="C116" i="17"/>
  <c r="C114" i="17"/>
  <c r="C113" i="17"/>
  <c r="C112" i="17"/>
  <c r="C111" i="17"/>
  <c r="N132" i="17"/>
  <c r="L132" i="17"/>
  <c r="J132" i="17"/>
  <c r="H132" i="17"/>
  <c r="F132" i="17"/>
  <c r="D132" i="17"/>
  <c r="M132" i="17"/>
  <c r="K132" i="17"/>
  <c r="I132" i="17"/>
  <c r="G132" i="17"/>
  <c r="E132" i="17"/>
  <c r="F95" i="17"/>
  <c r="E15" i="1"/>
  <c r="C15" i="1"/>
  <c r="E6" i="1"/>
  <c r="C45" i="1"/>
  <c r="C20" i="1"/>
  <c r="C25" i="1"/>
  <c r="E8" i="1"/>
  <c r="E20" i="1"/>
  <c r="G27" i="1"/>
  <c r="E12" i="1"/>
  <c r="E5" i="1"/>
  <c r="E23" i="1"/>
  <c r="E22" i="1"/>
  <c r="E31" i="1"/>
  <c r="G31" i="1"/>
  <c r="C8" i="1"/>
  <c r="C7" i="1"/>
  <c r="G5" i="1"/>
  <c r="C6" i="1"/>
  <c r="G14" i="1"/>
  <c r="G7" i="1"/>
  <c r="E40" i="1"/>
  <c r="G35" i="1"/>
  <c r="E17" i="1"/>
  <c r="C35" i="1"/>
  <c r="E38" i="1"/>
  <c r="G40" i="1"/>
  <c r="G9" i="1"/>
  <c r="C17" i="1"/>
  <c r="E45" i="1"/>
  <c r="C28" i="1"/>
  <c r="G15" i="1"/>
  <c r="G26" i="1"/>
  <c r="C26" i="1"/>
  <c r="C9" i="1"/>
  <c r="C36" i="1"/>
  <c r="C46" i="1"/>
  <c r="G22" i="1"/>
  <c r="C38" i="1"/>
  <c r="G23" i="1"/>
  <c r="C14" i="1"/>
  <c r="E28" i="1"/>
  <c r="C12" i="1"/>
  <c r="G19" i="1"/>
  <c r="C22" i="1"/>
  <c r="E26" i="1"/>
  <c r="G46" i="1"/>
  <c r="C5" i="1"/>
  <c r="E19" i="1"/>
  <c r="G25" i="1"/>
  <c r="G33" i="1"/>
  <c r="C23" i="1"/>
  <c r="G17" i="1"/>
  <c r="G20" i="1"/>
  <c r="G6" i="1"/>
  <c r="G12" i="1"/>
  <c r="E14" i="1"/>
  <c r="G38" i="1"/>
  <c r="C33" i="1"/>
  <c r="E25" i="1"/>
  <c r="E42" i="1"/>
  <c r="E9" i="1"/>
  <c r="C19" i="1"/>
  <c r="E27" i="1"/>
  <c r="G8" i="1"/>
  <c r="G42" i="1"/>
  <c r="E36" i="1"/>
  <c r="E33" i="1"/>
  <c r="G45" i="1"/>
  <c r="C40" i="1"/>
  <c r="E7" i="1"/>
  <c r="E46" i="1"/>
  <c r="E35" i="1"/>
  <c r="C31" i="1"/>
  <c r="C42" i="1"/>
  <c r="G36" i="1"/>
  <c r="C27" i="1"/>
  <c r="D122" i="17" l="1"/>
  <c r="G122" i="17"/>
  <c r="K122" i="17"/>
  <c r="E122" i="17"/>
  <c r="I122" i="17"/>
  <c r="M122" i="17"/>
  <c r="L122" i="17"/>
  <c r="H122" i="17"/>
  <c r="N122" i="17"/>
  <c r="J122" i="17"/>
  <c r="F122" i="17"/>
  <c r="C49" i="17"/>
  <c r="M49" i="17" s="1"/>
  <c r="C50" i="17"/>
  <c r="G50" i="17" s="1"/>
  <c r="C44" i="17"/>
  <c r="J44" i="17" s="1"/>
  <c r="C46" i="17"/>
  <c r="L46" i="17" s="1"/>
  <c r="C42" i="17"/>
  <c r="K42" i="17" s="1"/>
  <c r="C37" i="17"/>
  <c r="J37" i="17" s="1"/>
  <c r="C40" i="17"/>
  <c r="H40" i="17" s="1"/>
  <c r="C39" i="17"/>
  <c r="F39" i="17" s="1"/>
  <c r="C35" i="17"/>
  <c r="E35" i="17" s="1"/>
  <c r="C32" i="17"/>
  <c r="L32" i="17" s="1"/>
  <c r="C31" i="17"/>
  <c r="M31" i="17" s="1"/>
  <c r="C30" i="17"/>
  <c r="F30" i="17" s="1"/>
  <c r="C27" i="17"/>
  <c r="H27" i="17" s="1"/>
  <c r="C29" i="17"/>
  <c r="L29" i="17" s="1"/>
  <c r="C24" i="17"/>
  <c r="J24" i="17" s="1"/>
  <c r="C26" i="17"/>
  <c r="L26" i="17" s="1"/>
  <c r="C23" i="17"/>
  <c r="G23" i="17" s="1"/>
  <c r="C21" i="17"/>
  <c r="F21" i="17" s="1"/>
  <c r="C19" i="17"/>
  <c r="G19" i="17" s="1"/>
  <c r="C18" i="17"/>
  <c r="I18" i="17" s="1"/>
  <c r="C16" i="17"/>
  <c r="H16" i="17" s="1"/>
  <c r="C13" i="17"/>
  <c r="H13" i="17" s="1"/>
  <c r="C11" i="17"/>
  <c r="K11" i="17" s="1"/>
  <c r="C12" i="17"/>
  <c r="F12" i="17" s="1"/>
  <c r="C10" i="17"/>
  <c r="H10" i="17" s="1"/>
  <c r="C9" i="17"/>
  <c r="D9" i="17" s="1"/>
  <c r="F140" i="17"/>
  <c r="G126" i="1"/>
  <c r="E78" i="1"/>
  <c r="C88" i="1"/>
  <c r="C94" i="1"/>
  <c r="C78" i="1"/>
  <c r="C117" i="1"/>
  <c r="G123" i="1"/>
  <c r="C123" i="1"/>
  <c r="G128" i="1"/>
  <c r="E126" i="1"/>
  <c r="E117" i="1"/>
  <c r="C97" i="1"/>
  <c r="E90" i="1"/>
  <c r="E75" i="1"/>
  <c r="E108" i="1"/>
  <c r="G119" i="1"/>
  <c r="C80" i="1"/>
  <c r="E122" i="1"/>
  <c r="E101" i="1"/>
  <c r="C126" i="1"/>
  <c r="E95" i="1"/>
  <c r="C75" i="1"/>
  <c r="E88" i="1"/>
  <c r="G112" i="1"/>
  <c r="C84" i="1"/>
  <c r="E97" i="1"/>
  <c r="E128" i="1"/>
  <c r="C110" i="1"/>
  <c r="C92" i="1"/>
  <c r="E84" i="1"/>
  <c r="G118" i="1"/>
  <c r="E110" i="1"/>
  <c r="E76" i="1"/>
  <c r="C115" i="1"/>
  <c r="C101" i="1"/>
  <c r="E99" i="1"/>
  <c r="G108" i="1"/>
  <c r="G115" i="1"/>
  <c r="C83" i="1"/>
  <c r="C76" i="1"/>
  <c r="C85" i="1"/>
  <c r="C112" i="1"/>
  <c r="C86" i="1"/>
  <c r="G122" i="1"/>
  <c r="C108" i="1"/>
  <c r="G130" i="1"/>
  <c r="E80" i="1"/>
  <c r="E85" i="1"/>
  <c r="E86" i="1"/>
  <c r="C130" i="1"/>
  <c r="E118" i="1"/>
  <c r="G110" i="1"/>
  <c r="E123" i="1"/>
  <c r="C95" i="1"/>
  <c r="C119" i="1"/>
  <c r="C90" i="1"/>
  <c r="E130" i="1"/>
  <c r="E112" i="1"/>
  <c r="E115" i="1"/>
  <c r="C122" i="1"/>
  <c r="E83" i="1"/>
  <c r="E119" i="1"/>
  <c r="C118" i="1"/>
  <c r="E92" i="1"/>
  <c r="C128" i="1"/>
  <c r="G117" i="1"/>
  <c r="C99" i="1"/>
  <c r="E94" i="1"/>
  <c r="G75" i="1"/>
  <c r="C170" i="17" l="1"/>
  <c r="C168" i="17"/>
  <c r="C166" i="17"/>
  <c r="C159" i="17"/>
  <c r="C163" i="17"/>
  <c r="C162" i="17"/>
  <c r="C158" i="17"/>
  <c r="C157" i="17"/>
  <c r="C155" i="17"/>
  <c r="C152" i="17"/>
  <c r="C150" i="17"/>
  <c r="C148" i="17"/>
  <c r="C108" i="17"/>
  <c r="C106" i="17"/>
  <c r="C104" i="17"/>
  <c r="C103" i="17"/>
  <c r="M9" i="17"/>
  <c r="I21" i="17"/>
  <c r="E49" i="17"/>
  <c r="G9" i="17"/>
  <c r="D29" i="17"/>
  <c r="D26" i="17"/>
  <c r="I32" i="17"/>
  <c r="H18" i="17"/>
  <c r="K16" i="17"/>
  <c r="N39" i="17"/>
  <c r="D19" i="17"/>
  <c r="E31" i="17"/>
  <c r="N50" i="17"/>
  <c r="J9" i="17"/>
  <c r="G12" i="17"/>
  <c r="F18" i="17"/>
  <c r="N21" i="17"/>
  <c r="K26" i="17"/>
  <c r="N30" i="17"/>
  <c r="D32" i="17"/>
  <c r="I39" i="17"/>
  <c r="H42" i="17"/>
  <c r="N10" i="17"/>
  <c r="J23" i="17"/>
  <c r="M35" i="17"/>
  <c r="M44" i="17"/>
  <c r="I30" i="17"/>
  <c r="D46" i="17"/>
  <c r="F9" i="17"/>
  <c r="N9" i="17"/>
  <c r="K9" i="17"/>
  <c r="J12" i="17"/>
  <c r="G29" i="17"/>
  <c r="E44" i="17"/>
  <c r="H49" i="17"/>
  <c r="L44" i="17"/>
  <c r="H44" i="17"/>
  <c r="D44" i="17"/>
  <c r="K44" i="17"/>
  <c r="G44" i="17"/>
  <c r="L30" i="17"/>
  <c r="H30" i="17"/>
  <c r="D30" i="17"/>
  <c r="K30" i="17"/>
  <c r="G30" i="17"/>
  <c r="L18" i="17"/>
  <c r="D18" i="17"/>
  <c r="K18" i="17"/>
  <c r="G18" i="17"/>
  <c r="J18" i="17"/>
  <c r="N16" i="17"/>
  <c r="J16" i="17"/>
  <c r="F16" i="17"/>
  <c r="M16" i="17"/>
  <c r="I16" i="17"/>
  <c r="E16" i="17"/>
  <c r="L39" i="17"/>
  <c r="H39" i="17"/>
  <c r="D39" i="17"/>
  <c r="K39" i="17"/>
  <c r="G39" i="17"/>
  <c r="M26" i="17"/>
  <c r="I26" i="17"/>
  <c r="E26" i="17"/>
  <c r="J26" i="17"/>
  <c r="F26" i="17"/>
  <c r="K49" i="17"/>
  <c r="G49" i="17"/>
  <c r="N49" i="17"/>
  <c r="J49" i="17"/>
  <c r="F49" i="17"/>
  <c r="K32" i="17"/>
  <c r="G32" i="17"/>
  <c r="N32" i="17"/>
  <c r="J32" i="17"/>
  <c r="F32" i="17"/>
  <c r="L21" i="17"/>
  <c r="H21" i="17"/>
  <c r="D21" i="17"/>
  <c r="K21" i="17"/>
  <c r="G21" i="17"/>
  <c r="N42" i="17"/>
  <c r="J42" i="17"/>
  <c r="F42" i="17"/>
  <c r="M42" i="17"/>
  <c r="I42" i="17"/>
  <c r="E42" i="17"/>
  <c r="N29" i="17"/>
  <c r="J29" i="17"/>
  <c r="F29" i="17"/>
  <c r="M29" i="17"/>
  <c r="I29" i="17"/>
  <c r="E29" i="17"/>
  <c r="M12" i="17"/>
  <c r="I12" i="17"/>
  <c r="E12" i="17"/>
  <c r="L12" i="17"/>
  <c r="H12" i="17"/>
  <c r="H9" i="17"/>
  <c r="L9" i="17"/>
  <c r="E9" i="17"/>
  <c r="I9" i="17"/>
  <c r="D12" i="17"/>
  <c r="N12" i="17"/>
  <c r="K12" i="17"/>
  <c r="G16" i="17"/>
  <c r="D16" i="17"/>
  <c r="L16" i="17"/>
  <c r="E18" i="17"/>
  <c r="M18" i="17"/>
  <c r="N18" i="17"/>
  <c r="E21" i="17"/>
  <c r="M21" i="17"/>
  <c r="J21" i="17"/>
  <c r="H26" i="17"/>
  <c r="G26" i="17"/>
  <c r="N26" i="17"/>
  <c r="K29" i="17"/>
  <c r="H29" i="17"/>
  <c r="E30" i="17"/>
  <c r="M30" i="17"/>
  <c r="J30" i="17"/>
  <c r="H32" i="17"/>
  <c r="E32" i="17"/>
  <c r="M32" i="17"/>
  <c r="E39" i="17"/>
  <c r="M39" i="17"/>
  <c r="J39" i="17"/>
  <c r="G42" i="17"/>
  <c r="D42" i="17"/>
  <c r="L42" i="17"/>
  <c r="I44" i="17"/>
  <c r="F44" i="17"/>
  <c r="N44" i="17"/>
  <c r="D49" i="17"/>
  <c r="L49" i="17"/>
  <c r="I49" i="17"/>
  <c r="G53" i="17"/>
  <c r="G10" i="17"/>
  <c r="D10" i="17"/>
  <c r="H11" i="17"/>
  <c r="I13" i="17"/>
  <c r="H19" i="17"/>
  <c r="H23" i="17"/>
  <c r="G24" i="17"/>
  <c r="K27" i="17"/>
  <c r="J31" i="17"/>
  <c r="H35" i="17"/>
  <c r="G37" i="17"/>
  <c r="K40" i="17"/>
  <c r="I46" i="17"/>
  <c r="H50" i="17"/>
  <c r="K10" i="17"/>
  <c r="M37" i="17"/>
  <c r="I37" i="17"/>
  <c r="E37" i="17"/>
  <c r="L37" i="17"/>
  <c r="H37" i="17"/>
  <c r="D37" i="17"/>
  <c r="M24" i="17"/>
  <c r="I24" i="17"/>
  <c r="E24" i="17"/>
  <c r="L24" i="17"/>
  <c r="H24" i="17"/>
  <c r="D24" i="17"/>
  <c r="N11" i="17"/>
  <c r="J11" i="17"/>
  <c r="F11" i="17"/>
  <c r="M11" i="17"/>
  <c r="I11" i="17"/>
  <c r="E11" i="17"/>
  <c r="K46" i="17"/>
  <c r="G46" i="17"/>
  <c r="N46" i="17"/>
  <c r="J46" i="17"/>
  <c r="F46" i="17"/>
  <c r="L31" i="17"/>
  <c r="H31" i="17"/>
  <c r="D31" i="17"/>
  <c r="K31" i="17"/>
  <c r="G31" i="17"/>
  <c r="L19" i="17"/>
  <c r="M19" i="17"/>
  <c r="I19" i="17"/>
  <c r="E19" i="17"/>
  <c r="F19" i="17"/>
  <c r="N40" i="17"/>
  <c r="J40" i="17"/>
  <c r="F40" i="17"/>
  <c r="M40" i="17"/>
  <c r="I40" i="17"/>
  <c r="E40" i="17"/>
  <c r="N27" i="17"/>
  <c r="J27" i="17"/>
  <c r="F27" i="17"/>
  <c r="M27" i="17"/>
  <c r="I27" i="17"/>
  <c r="E27" i="17"/>
  <c r="N13" i="17"/>
  <c r="J13" i="17"/>
  <c r="F13" i="17"/>
  <c r="K13" i="17"/>
  <c r="G13" i="17"/>
  <c r="D13" i="17"/>
  <c r="G55" i="17"/>
  <c r="L10" i="17"/>
  <c r="M50" i="17"/>
  <c r="I50" i="17"/>
  <c r="E50" i="17"/>
  <c r="J50" i="17"/>
  <c r="F50" i="17"/>
  <c r="K35" i="17"/>
  <c r="G35" i="17"/>
  <c r="N35" i="17"/>
  <c r="J35" i="17"/>
  <c r="F35" i="17"/>
  <c r="M23" i="17"/>
  <c r="I23" i="17"/>
  <c r="E23" i="17"/>
  <c r="L23" i="17"/>
  <c r="F23" i="17"/>
  <c r="E10" i="17"/>
  <c r="I10" i="17"/>
  <c r="M10" i="17"/>
  <c r="F10" i="17"/>
  <c r="J10" i="17"/>
  <c r="G11" i="17"/>
  <c r="D11" i="17"/>
  <c r="L11" i="17"/>
  <c r="E13" i="17"/>
  <c r="M13" i="17"/>
  <c r="L13" i="17"/>
  <c r="J19" i="17"/>
  <c r="K19" i="17"/>
  <c r="N19" i="17"/>
  <c r="D23" i="17"/>
  <c r="N23" i="17"/>
  <c r="K23" i="17"/>
  <c r="F24" i="17"/>
  <c r="N24" i="17"/>
  <c r="K24" i="17"/>
  <c r="G27" i="17"/>
  <c r="D27" i="17"/>
  <c r="L27" i="17"/>
  <c r="I31" i="17"/>
  <c r="F31" i="17"/>
  <c r="N31" i="17"/>
  <c r="D35" i="17"/>
  <c r="L35" i="17"/>
  <c r="I35" i="17"/>
  <c r="F37" i="17"/>
  <c r="N37" i="17"/>
  <c r="K37" i="17"/>
  <c r="G40" i="17"/>
  <c r="D40" i="17"/>
  <c r="L40" i="17"/>
  <c r="H46" i="17"/>
  <c r="E46" i="17"/>
  <c r="M46" i="17"/>
  <c r="D50" i="17"/>
  <c r="L50" i="17"/>
  <c r="K50" i="17"/>
  <c r="G54" i="17"/>
  <c r="G136" i="17" l="1"/>
  <c r="G137" i="17"/>
  <c r="G135" i="17"/>
  <c r="S22" i="17"/>
  <c r="R22" i="17"/>
  <c r="Q22" i="17"/>
  <c r="G56" i="17"/>
  <c r="H56" i="17" s="1"/>
  <c r="N129" i="17"/>
  <c r="M129" i="17"/>
  <c r="K129" i="17"/>
  <c r="I129" i="17"/>
  <c r="G129" i="17"/>
  <c r="E129" i="17"/>
  <c r="L129" i="17"/>
  <c r="J129" i="17"/>
  <c r="H129" i="17"/>
  <c r="F129" i="17"/>
  <c r="D129" i="17"/>
  <c r="N127" i="17"/>
  <c r="M127" i="17"/>
  <c r="K127" i="17"/>
  <c r="I127" i="17"/>
  <c r="G127" i="17"/>
  <c r="E127" i="17"/>
  <c r="L127" i="17"/>
  <c r="J127" i="17"/>
  <c r="H127" i="17"/>
  <c r="F127" i="17"/>
  <c r="D127" i="17"/>
  <c r="N125" i="17"/>
  <c r="L125" i="17"/>
  <c r="J125" i="17"/>
  <c r="H125" i="17"/>
  <c r="D125" i="17"/>
  <c r="M125" i="17"/>
  <c r="K125" i="17"/>
  <c r="I125" i="17"/>
  <c r="G125" i="17"/>
  <c r="E125" i="17"/>
  <c r="F125" i="17"/>
  <c r="M123" i="17"/>
  <c r="K123" i="17"/>
  <c r="I123" i="17"/>
  <c r="G123" i="17"/>
  <c r="E123" i="17"/>
  <c r="N123" i="17"/>
  <c r="L123" i="17"/>
  <c r="J123" i="17"/>
  <c r="H123" i="17"/>
  <c r="F123" i="17"/>
  <c r="D123" i="17"/>
  <c r="N120" i="17"/>
  <c r="D120" i="17"/>
  <c r="M120" i="17"/>
  <c r="K120" i="17"/>
  <c r="I120" i="17"/>
  <c r="G120" i="17"/>
  <c r="E120" i="17"/>
  <c r="L120" i="17"/>
  <c r="J120" i="17"/>
  <c r="H120" i="17"/>
  <c r="F120" i="17"/>
  <c r="L118" i="17"/>
  <c r="M118" i="17"/>
  <c r="K118" i="17"/>
  <c r="I118" i="17"/>
  <c r="G118" i="17"/>
  <c r="E118" i="17"/>
  <c r="N118" i="17"/>
  <c r="J118" i="17"/>
  <c r="H118" i="17"/>
  <c r="F118" i="17"/>
  <c r="D118" i="17"/>
  <c r="N116" i="17"/>
  <c r="H116" i="17"/>
  <c r="M116" i="17"/>
  <c r="K116" i="17"/>
  <c r="I116" i="17"/>
  <c r="G116" i="17"/>
  <c r="E116" i="17"/>
  <c r="L116" i="17"/>
  <c r="J116" i="17"/>
  <c r="F116" i="17"/>
  <c r="D116" i="17"/>
  <c r="N114" i="17"/>
  <c r="D114" i="17"/>
  <c r="M114" i="17"/>
  <c r="K114" i="17"/>
  <c r="I114" i="17"/>
  <c r="G114" i="17"/>
  <c r="E114" i="17"/>
  <c r="L114" i="17"/>
  <c r="J114" i="17"/>
  <c r="H114" i="17"/>
  <c r="F114" i="17"/>
  <c r="M113" i="17"/>
  <c r="K113" i="17"/>
  <c r="I113" i="17"/>
  <c r="G113" i="17"/>
  <c r="E113" i="17"/>
  <c r="N113" i="17"/>
  <c r="L113" i="17"/>
  <c r="J113" i="17"/>
  <c r="H113" i="17"/>
  <c r="F113" i="17"/>
  <c r="D113" i="17"/>
  <c r="N112" i="17"/>
  <c r="L112" i="17"/>
  <c r="H112" i="17"/>
  <c r="M112" i="17"/>
  <c r="K112" i="17"/>
  <c r="I112" i="17"/>
  <c r="G112" i="17"/>
  <c r="E112" i="17"/>
  <c r="J112" i="17"/>
  <c r="F112" i="17"/>
  <c r="D112" i="17"/>
  <c r="M111" i="17"/>
  <c r="K111" i="17"/>
  <c r="I111" i="17"/>
  <c r="G111" i="17"/>
  <c r="E111" i="17"/>
  <c r="N111" i="17"/>
  <c r="L111" i="17"/>
  <c r="J111" i="17"/>
  <c r="H111" i="17"/>
  <c r="F111" i="17"/>
  <c r="D111" i="17"/>
  <c r="N108" i="17"/>
  <c r="L108" i="17"/>
  <c r="J108" i="17"/>
  <c r="F108" i="17"/>
  <c r="M108" i="17"/>
  <c r="K108" i="17"/>
  <c r="I108" i="17"/>
  <c r="G108" i="17"/>
  <c r="E108" i="17"/>
  <c r="H108" i="17"/>
  <c r="D108" i="17"/>
  <c r="M106" i="17"/>
  <c r="K106" i="17"/>
  <c r="I106" i="17"/>
  <c r="G106" i="17"/>
  <c r="E106" i="17"/>
  <c r="N106" i="17"/>
  <c r="L106" i="17"/>
  <c r="J106" i="17"/>
  <c r="H106" i="17"/>
  <c r="F106" i="17"/>
  <c r="D106" i="17"/>
  <c r="N104" i="17"/>
  <c r="D104" i="17"/>
  <c r="M104" i="17"/>
  <c r="K104" i="17"/>
  <c r="I104" i="17"/>
  <c r="G104" i="17"/>
  <c r="E104" i="17"/>
  <c r="L104" i="17"/>
  <c r="J104" i="17"/>
  <c r="H104" i="17"/>
  <c r="F104" i="17"/>
  <c r="N103" i="17"/>
  <c r="L103" i="17"/>
  <c r="J103" i="17"/>
  <c r="H103" i="17"/>
  <c r="F103" i="17"/>
  <c r="M103" i="17"/>
  <c r="K103" i="17"/>
  <c r="I103" i="17"/>
  <c r="G103" i="17"/>
  <c r="E103" i="17"/>
  <c r="D103" i="17"/>
  <c r="G175" i="17"/>
  <c r="G173" i="17"/>
  <c r="G174" i="17"/>
  <c r="M170" i="17"/>
  <c r="K170" i="17"/>
  <c r="I170" i="17"/>
  <c r="G170" i="17"/>
  <c r="E170" i="17"/>
  <c r="N170" i="17"/>
  <c r="L170" i="17"/>
  <c r="J170" i="17"/>
  <c r="H170" i="17"/>
  <c r="F170" i="17"/>
  <c r="D170" i="17"/>
  <c r="N168" i="17"/>
  <c r="M168" i="17"/>
  <c r="K168" i="17"/>
  <c r="I168" i="17"/>
  <c r="G168" i="17"/>
  <c r="E168" i="17"/>
  <c r="L168" i="17"/>
  <c r="J168" i="17"/>
  <c r="H168" i="17"/>
  <c r="F168" i="17"/>
  <c r="D168" i="17"/>
  <c r="N166" i="17"/>
  <c r="F166" i="17"/>
  <c r="M166" i="17"/>
  <c r="K166" i="17"/>
  <c r="I166" i="17"/>
  <c r="G166" i="17"/>
  <c r="E166" i="17"/>
  <c r="L166" i="17"/>
  <c r="J166" i="17"/>
  <c r="H166" i="17"/>
  <c r="D166" i="17"/>
  <c r="M159" i="17"/>
  <c r="K159" i="17"/>
  <c r="I159" i="17"/>
  <c r="G159" i="17"/>
  <c r="E159" i="17"/>
  <c r="N159" i="17"/>
  <c r="L159" i="17"/>
  <c r="J159" i="17"/>
  <c r="H159" i="17"/>
  <c r="F159" i="17"/>
  <c r="D159" i="17"/>
  <c r="N162" i="17"/>
  <c r="L162" i="17"/>
  <c r="J162" i="17"/>
  <c r="H162" i="17"/>
  <c r="F162" i="17"/>
  <c r="D162" i="17"/>
  <c r="M162" i="17"/>
  <c r="K162" i="17"/>
  <c r="I162" i="17"/>
  <c r="G162" i="17"/>
  <c r="E162" i="17"/>
  <c r="M163" i="17"/>
  <c r="K163" i="17"/>
  <c r="I163" i="17"/>
  <c r="G163" i="17"/>
  <c r="E163" i="17"/>
  <c r="N163" i="17"/>
  <c r="L163" i="17"/>
  <c r="J163" i="17"/>
  <c r="H163" i="17"/>
  <c r="F163" i="17"/>
  <c r="D163" i="17"/>
  <c r="N157" i="17"/>
  <c r="L157" i="17"/>
  <c r="J157" i="17"/>
  <c r="H157" i="17"/>
  <c r="F157" i="17"/>
  <c r="D157" i="17"/>
  <c r="M157" i="17"/>
  <c r="K157" i="17"/>
  <c r="I157" i="17"/>
  <c r="G157" i="17"/>
  <c r="E157" i="17"/>
  <c r="M158" i="17"/>
  <c r="K158" i="17"/>
  <c r="I158" i="17"/>
  <c r="G158" i="17"/>
  <c r="E158" i="17"/>
  <c r="N158" i="17"/>
  <c r="L158" i="17"/>
  <c r="J158" i="17"/>
  <c r="H158" i="17"/>
  <c r="F158" i="17"/>
  <c r="D158" i="17"/>
  <c r="M155" i="17"/>
  <c r="K155" i="17"/>
  <c r="I155" i="17"/>
  <c r="G155" i="17"/>
  <c r="E155" i="17"/>
  <c r="N155" i="17"/>
  <c r="L155" i="17"/>
  <c r="J155" i="17"/>
  <c r="H155" i="17"/>
  <c r="F155" i="17"/>
  <c r="D155" i="17"/>
  <c r="N152" i="17"/>
  <c r="L152" i="17"/>
  <c r="J152" i="17"/>
  <c r="H152" i="17"/>
  <c r="F152" i="17"/>
  <c r="D152" i="17"/>
  <c r="M152" i="17"/>
  <c r="K152" i="17"/>
  <c r="I152" i="17"/>
  <c r="G152" i="17"/>
  <c r="E152" i="17"/>
  <c r="N150" i="17"/>
  <c r="L150" i="17"/>
  <c r="J150" i="17"/>
  <c r="H150" i="17"/>
  <c r="F150" i="17"/>
  <c r="D150" i="17"/>
  <c r="M150" i="17"/>
  <c r="K150" i="17"/>
  <c r="I150" i="17"/>
  <c r="G150" i="17"/>
  <c r="E150" i="17"/>
  <c r="M148" i="17"/>
  <c r="K148" i="17"/>
  <c r="I148" i="17"/>
  <c r="G148" i="17"/>
  <c r="E148" i="17"/>
  <c r="N148" i="17"/>
  <c r="L148" i="17"/>
  <c r="J148" i="17"/>
  <c r="H148" i="17"/>
  <c r="F148" i="17"/>
  <c r="D148" i="17"/>
  <c r="H53" i="17" l="1"/>
  <c r="R25" i="17"/>
  <c r="S25" i="17"/>
  <c r="Q25" i="17"/>
  <c r="S24" i="17"/>
  <c r="Q24" i="17"/>
  <c r="R24" i="17"/>
  <c r="H55" i="17"/>
  <c r="H54" i="17"/>
  <c r="R9" i="17"/>
  <c r="G138" i="17"/>
  <c r="H138" i="17" s="1"/>
  <c r="G176" i="17"/>
  <c r="F178" i="17"/>
  <c r="H174" i="17" l="1"/>
  <c r="H176" i="17"/>
  <c r="H137" i="17"/>
  <c r="H136" i="17"/>
  <c r="H135" i="17"/>
  <c r="H173" i="17"/>
  <c r="H175" i="17"/>
  <c r="R12" i="17"/>
  <c r="R11" i="17"/>
  <c r="S33" i="17"/>
  <c r="Q33" i="17"/>
  <c r="S9" i="17"/>
  <c r="R33" i="17"/>
  <c r="F214" i="17"/>
  <c r="E149" i="1"/>
  <c r="E151" i="1"/>
  <c r="C153" i="1"/>
  <c r="C142" i="1"/>
  <c r="E142" i="1"/>
  <c r="C147" i="1"/>
  <c r="E152" i="1"/>
  <c r="G136" i="1"/>
  <c r="G153" i="1"/>
  <c r="G152" i="1"/>
  <c r="E140" i="1"/>
  <c r="E145" i="1"/>
  <c r="G151" i="1"/>
  <c r="C138" i="1"/>
  <c r="G138" i="1"/>
  <c r="C152" i="1"/>
  <c r="C140" i="1"/>
  <c r="G145" i="1"/>
  <c r="E138" i="1"/>
  <c r="C141" i="1"/>
  <c r="G147" i="1"/>
  <c r="C134" i="1"/>
  <c r="E141" i="1"/>
  <c r="C149" i="1"/>
  <c r="E136" i="1"/>
  <c r="C136" i="1"/>
  <c r="E134" i="1"/>
  <c r="G140" i="1"/>
  <c r="G141" i="1"/>
  <c r="G134" i="1"/>
  <c r="C151" i="1"/>
  <c r="G149" i="1"/>
  <c r="C145" i="1"/>
  <c r="E153" i="1"/>
  <c r="E147" i="1"/>
  <c r="G142" i="1"/>
  <c r="C193" i="17" l="1"/>
  <c r="C194" i="17"/>
  <c r="C206" i="17"/>
  <c r="C205" i="17"/>
  <c r="C204" i="17"/>
  <c r="C198" i="17"/>
  <c r="C202" i="17"/>
  <c r="C200" i="17"/>
  <c r="C192" i="17"/>
  <c r="C190" i="17"/>
  <c r="C188" i="17"/>
  <c r="C186" i="17"/>
  <c r="S12" i="17"/>
  <c r="Q36" i="17"/>
  <c r="R36" i="17"/>
  <c r="S36" i="17"/>
  <c r="S11" i="17"/>
  <c r="R35" i="17"/>
  <c r="S35" i="17"/>
  <c r="Q35" i="17"/>
  <c r="C164" i="1"/>
  <c r="C172" i="1"/>
  <c r="C161" i="1"/>
  <c r="G175" i="1"/>
  <c r="C173" i="1"/>
  <c r="C157" i="1"/>
  <c r="C168" i="1"/>
  <c r="G168" i="1"/>
  <c r="E168" i="1"/>
  <c r="E157" i="1"/>
  <c r="G172" i="1"/>
  <c r="G159" i="1"/>
  <c r="G165" i="1"/>
  <c r="G169" i="1"/>
  <c r="C159" i="1"/>
  <c r="G173" i="1"/>
  <c r="E172" i="1"/>
  <c r="E161" i="1"/>
  <c r="C169" i="1"/>
  <c r="G157" i="1"/>
  <c r="G164" i="1"/>
  <c r="E173" i="1"/>
  <c r="E159" i="1"/>
  <c r="E164" i="1"/>
  <c r="E175" i="1"/>
  <c r="E169" i="1"/>
  <c r="C165" i="1"/>
  <c r="C175" i="1"/>
  <c r="G161" i="1"/>
  <c r="E165" i="1"/>
  <c r="C238" i="17" l="1"/>
  <c r="C240" i="17"/>
  <c r="C234" i="17"/>
  <c r="C237" i="17"/>
  <c r="C233" i="17"/>
  <c r="C230" i="17"/>
  <c r="C229" i="17"/>
  <c r="C226" i="17"/>
  <c r="C224" i="17"/>
  <c r="C222" i="17"/>
  <c r="G211" i="17"/>
  <c r="G209" i="17"/>
  <c r="G210" i="17"/>
  <c r="N186" i="17"/>
  <c r="H186" i="17"/>
  <c r="M186" i="17"/>
  <c r="K186" i="17"/>
  <c r="I186" i="17"/>
  <c r="G186" i="17"/>
  <c r="E186" i="17"/>
  <c r="L186" i="17"/>
  <c r="J186" i="17"/>
  <c r="F186" i="17"/>
  <c r="D186" i="17"/>
  <c r="N188" i="17"/>
  <c r="M188" i="17"/>
  <c r="K188" i="17"/>
  <c r="I188" i="17"/>
  <c r="G188" i="17"/>
  <c r="E188" i="17"/>
  <c r="L188" i="17"/>
  <c r="J188" i="17"/>
  <c r="H188" i="17"/>
  <c r="F188" i="17"/>
  <c r="D188" i="17"/>
  <c r="M190" i="17"/>
  <c r="K190" i="17"/>
  <c r="I190" i="17"/>
  <c r="G190" i="17"/>
  <c r="E190" i="17"/>
  <c r="N190" i="17"/>
  <c r="L190" i="17"/>
  <c r="J190" i="17"/>
  <c r="H190" i="17"/>
  <c r="F190" i="17"/>
  <c r="D190" i="17"/>
  <c r="N192" i="17"/>
  <c r="L192" i="17"/>
  <c r="J192" i="17"/>
  <c r="H192" i="17"/>
  <c r="F192" i="17"/>
  <c r="D192" i="17"/>
  <c r="M192" i="17"/>
  <c r="K192" i="17"/>
  <c r="I192" i="17"/>
  <c r="G192" i="17"/>
  <c r="E192" i="17"/>
  <c r="N194" i="17"/>
  <c r="L194" i="17"/>
  <c r="J194" i="17"/>
  <c r="H194" i="17"/>
  <c r="F194" i="17"/>
  <c r="D194" i="17"/>
  <c r="M194" i="17"/>
  <c r="K194" i="17"/>
  <c r="I194" i="17"/>
  <c r="G194" i="17"/>
  <c r="E194" i="17"/>
  <c r="M193" i="17"/>
  <c r="K193" i="17"/>
  <c r="I193" i="17"/>
  <c r="G193" i="17"/>
  <c r="E193" i="17"/>
  <c r="N193" i="17"/>
  <c r="L193" i="17"/>
  <c r="J193" i="17"/>
  <c r="H193" i="17"/>
  <c r="F193" i="17"/>
  <c r="D193" i="17"/>
  <c r="N200" i="17"/>
  <c r="L200" i="17"/>
  <c r="J200" i="17"/>
  <c r="D200" i="17"/>
  <c r="M200" i="17"/>
  <c r="K200" i="17"/>
  <c r="I200" i="17"/>
  <c r="G200" i="17"/>
  <c r="E200" i="17"/>
  <c r="H200" i="17"/>
  <c r="F200" i="17"/>
  <c r="G198" i="17"/>
  <c r="N198" i="17"/>
  <c r="L198" i="17"/>
  <c r="J198" i="17"/>
  <c r="H198" i="17"/>
  <c r="F198" i="17"/>
  <c r="D198" i="17"/>
  <c r="M198" i="17"/>
  <c r="K198" i="17"/>
  <c r="I198" i="17"/>
  <c r="E198" i="17"/>
  <c r="N202" i="17"/>
  <c r="L202" i="17"/>
  <c r="J202" i="17"/>
  <c r="H202" i="17"/>
  <c r="F202" i="17"/>
  <c r="D202" i="17"/>
  <c r="K202" i="17"/>
  <c r="G202" i="17"/>
  <c r="E202" i="17"/>
  <c r="M202" i="17"/>
  <c r="I202" i="17"/>
  <c r="N204" i="17"/>
  <c r="L204" i="17"/>
  <c r="J204" i="17"/>
  <c r="H204" i="17"/>
  <c r="F204" i="17"/>
  <c r="D204" i="17"/>
  <c r="M204" i="17"/>
  <c r="K204" i="17"/>
  <c r="I204" i="17"/>
  <c r="G204" i="17"/>
  <c r="E204" i="17"/>
  <c r="N205" i="17"/>
  <c r="H205" i="17"/>
  <c r="M205" i="17"/>
  <c r="K205" i="17"/>
  <c r="I205" i="17"/>
  <c r="G205" i="17"/>
  <c r="E205" i="17"/>
  <c r="L205" i="17"/>
  <c r="J205" i="17"/>
  <c r="F205" i="17"/>
  <c r="D205" i="17"/>
  <c r="M206" i="17"/>
  <c r="K206" i="17"/>
  <c r="I206" i="17"/>
  <c r="G206" i="17"/>
  <c r="E206" i="17"/>
  <c r="L206" i="17"/>
  <c r="J206" i="17"/>
  <c r="H206" i="17"/>
  <c r="D206" i="17"/>
  <c r="N206" i="17"/>
  <c r="F206" i="17"/>
  <c r="Q26" i="17" l="1"/>
  <c r="R26" i="17"/>
  <c r="S26" i="17"/>
  <c r="G212" i="17"/>
  <c r="G244" i="17"/>
  <c r="G245" i="17"/>
  <c r="G243" i="17"/>
  <c r="N240" i="17"/>
  <c r="L240" i="17"/>
  <c r="J240" i="17"/>
  <c r="H240" i="17"/>
  <c r="D240" i="17"/>
  <c r="M240" i="17"/>
  <c r="K240" i="17"/>
  <c r="I240" i="17"/>
  <c r="G240" i="17"/>
  <c r="E240" i="17"/>
  <c r="F240" i="17"/>
  <c r="M238" i="17"/>
  <c r="K238" i="17"/>
  <c r="I238" i="17"/>
  <c r="G238" i="17"/>
  <c r="E238" i="17"/>
  <c r="N238" i="17"/>
  <c r="L238" i="17"/>
  <c r="J238" i="17"/>
  <c r="H238" i="17"/>
  <c r="F238" i="17"/>
  <c r="D238" i="17"/>
  <c r="M237" i="17"/>
  <c r="K237" i="17"/>
  <c r="I237" i="17"/>
  <c r="G237" i="17"/>
  <c r="E237" i="17"/>
  <c r="N237" i="17"/>
  <c r="L237" i="17"/>
  <c r="J237" i="17"/>
  <c r="H237" i="17"/>
  <c r="F237" i="17"/>
  <c r="D237" i="17"/>
  <c r="N234" i="17"/>
  <c r="L234" i="17"/>
  <c r="J234" i="17"/>
  <c r="H234" i="17"/>
  <c r="D234" i="17"/>
  <c r="M234" i="17"/>
  <c r="K234" i="17"/>
  <c r="I234" i="17"/>
  <c r="G234" i="17"/>
  <c r="E234" i="17"/>
  <c r="F234" i="17"/>
  <c r="M233" i="17"/>
  <c r="K233" i="17"/>
  <c r="I233" i="17"/>
  <c r="G233" i="17"/>
  <c r="E233" i="17"/>
  <c r="N233" i="17"/>
  <c r="L233" i="17"/>
  <c r="J233" i="17"/>
  <c r="H233" i="17"/>
  <c r="F233" i="17"/>
  <c r="D233" i="17"/>
  <c r="N230" i="17"/>
  <c r="L230" i="17"/>
  <c r="J230" i="17"/>
  <c r="H230" i="17"/>
  <c r="D230" i="17"/>
  <c r="M230" i="17"/>
  <c r="K230" i="17"/>
  <c r="I230" i="17"/>
  <c r="G230" i="17"/>
  <c r="E230" i="17"/>
  <c r="F230" i="17"/>
  <c r="N229" i="17"/>
  <c r="L229" i="17"/>
  <c r="H229" i="17"/>
  <c r="M229" i="17"/>
  <c r="K229" i="17"/>
  <c r="I229" i="17"/>
  <c r="G229" i="17"/>
  <c r="E229" i="17"/>
  <c r="J229" i="17"/>
  <c r="F229" i="17"/>
  <c r="D229" i="17"/>
  <c r="N226" i="17"/>
  <c r="L226" i="17"/>
  <c r="J226" i="17"/>
  <c r="H226" i="17"/>
  <c r="F226" i="17"/>
  <c r="D226" i="17"/>
  <c r="M226" i="17"/>
  <c r="K226" i="17"/>
  <c r="I226" i="17"/>
  <c r="G226" i="17"/>
  <c r="E226" i="17"/>
  <c r="M224" i="17"/>
  <c r="K224" i="17"/>
  <c r="I224" i="17"/>
  <c r="G224" i="17"/>
  <c r="E224" i="17"/>
  <c r="N224" i="17"/>
  <c r="L224" i="17"/>
  <c r="J224" i="17"/>
  <c r="H224" i="17"/>
  <c r="F224" i="17"/>
  <c r="D224" i="17"/>
  <c r="N222" i="17"/>
  <c r="L222" i="17"/>
  <c r="J222" i="17"/>
  <c r="H222" i="17"/>
  <c r="F222" i="17"/>
  <c r="D222" i="17"/>
  <c r="M222" i="17"/>
  <c r="K222" i="17"/>
  <c r="I222" i="17"/>
  <c r="G222" i="17"/>
  <c r="E222" i="17"/>
  <c r="H209" i="17" l="1"/>
  <c r="H212" i="17"/>
  <c r="H211" i="17"/>
  <c r="H210" i="17"/>
  <c r="Q27" i="17"/>
  <c r="R27" i="17"/>
  <c r="S27" i="17"/>
  <c r="R13" i="17"/>
  <c r="G246" i="17"/>
  <c r="F58" i="17"/>
  <c r="F249" i="17"/>
  <c r="G181" i="1"/>
  <c r="G185" i="1"/>
  <c r="G191" i="1"/>
  <c r="E193" i="1"/>
  <c r="G187" i="1"/>
  <c r="E60" i="1"/>
  <c r="C66" i="1"/>
  <c r="C193" i="1"/>
  <c r="E191" i="1"/>
  <c r="C55" i="1"/>
  <c r="E185" i="1"/>
  <c r="G63" i="1"/>
  <c r="G192" i="1"/>
  <c r="C181" i="1"/>
  <c r="G71" i="1"/>
  <c r="C58" i="1"/>
  <c r="G184" i="1"/>
  <c r="E63" i="1"/>
  <c r="E71" i="1"/>
  <c r="E194" i="1"/>
  <c r="G64" i="1"/>
  <c r="C50" i="1"/>
  <c r="E68" i="1"/>
  <c r="C71" i="1"/>
  <c r="C68" i="1"/>
  <c r="E184" i="1"/>
  <c r="E181" i="1"/>
  <c r="C185" i="1"/>
  <c r="E58" i="1"/>
  <c r="E62" i="1"/>
  <c r="C184" i="1"/>
  <c r="G194" i="1"/>
  <c r="C59" i="1"/>
  <c r="G62" i="1"/>
  <c r="G59" i="1"/>
  <c r="G60" i="1"/>
  <c r="E50" i="1"/>
  <c r="C194" i="1"/>
  <c r="E179" i="1"/>
  <c r="C191" i="1"/>
  <c r="G188" i="1"/>
  <c r="E187" i="1"/>
  <c r="C187" i="1"/>
  <c r="G66" i="1"/>
  <c r="E66" i="1"/>
  <c r="C60" i="1"/>
  <c r="G179" i="1"/>
  <c r="E188" i="1"/>
  <c r="E59" i="1"/>
  <c r="E192" i="1"/>
  <c r="E57" i="1"/>
  <c r="C179" i="1"/>
  <c r="C62" i="1"/>
  <c r="C64" i="1"/>
  <c r="E52" i="1"/>
  <c r="C57" i="1"/>
  <c r="E64" i="1"/>
  <c r="C63" i="1"/>
  <c r="C52" i="1"/>
  <c r="G193" i="1"/>
  <c r="G68" i="1"/>
  <c r="C192" i="1"/>
  <c r="E55" i="1"/>
  <c r="C188" i="1"/>
  <c r="H243" i="17" l="1"/>
  <c r="H246" i="17"/>
  <c r="C272" i="17"/>
  <c r="C269" i="17"/>
  <c r="C270" i="17"/>
  <c r="C271" i="17"/>
  <c r="C266" i="17"/>
  <c r="C263" i="17"/>
  <c r="C265" i="17"/>
  <c r="C262" i="17"/>
  <c r="C259" i="17"/>
  <c r="C257" i="17"/>
  <c r="C84" i="17"/>
  <c r="C82" i="17"/>
  <c r="C87" i="17"/>
  <c r="C80" i="17"/>
  <c r="C79" i="17"/>
  <c r="C78" i="17"/>
  <c r="C76" i="17"/>
  <c r="C75" i="17"/>
  <c r="C74" i="17"/>
  <c r="C73" i="17"/>
  <c r="C71" i="17"/>
  <c r="C68" i="17"/>
  <c r="C66" i="17"/>
  <c r="H245" i="17"/>
  <c r="H244" i="17"/>
  <c r="R14" i="17"/>
  <c r="S37" i="17"/>
  <c r="Q37" i="17"/>
  <c r="S13" i="17"/>
  <c r="R37" i="17"/>
  <c r="R38" i="17" l="1"/>
  <c r="S14" i="17"/>
  <c r="S38" i="17"/>
  <c r="Q38" i="17"/>
  <c r="M87" i="17"/>
  <c r="K87" i="17"/>
  <c r="I87" i="17"/>
  <c r="G87" i="17"/>
  <c r="E87" i="17"/>
  <c r="N87" i="17"/>
  <c r="L87" i="17"/>
  <c r="J87" i="17"/>
  <c r="H87" i="17"/>
  <c r="F87" i="17"/>
  <c r="D87" i="17"/>
  <c r="M82" i="17"/>
  <c r="I82" i="17"/>
  <c r="E82" i="17"/>
  <c r="N82" i="17"/>
  <c r="L82" i="17"/>
  <c r="J82" i="17"/>
  <c r="H82" i="17"/>
  <c r="F82" i="17"/>
  <c r="D82" i="17"/>
  <c r="K82" i="17"/>
  <c r="G82" i="17"/>
  <c r="N84" i="17"/>
  <c r="L84" i="17"/>
  <c r="J84" i="17"/>
  <c r="H84" i="17"/>
  <c r="F84" i="17"/>
  <c r="D84" i="17"/>
  <c r="M84" i="17"/>
  <c r="K84" i="17"/>
  <c r="I84" i="17"/>
  <c r="G84" i="17"/>
  <c r="E84" i="17"/>
  <c r="N80" i="17"/>
  <c r="L80" i="17"/>
  <c r="J80" i="17"/>
  <c r="H80" i="17"/>
  <c r="F80" i="17"/>
  <c r="D80" i="17"/>
  <c r="E80" i="17"/>
  <c r="M80" i="17"/>
  <c r="K80" i="17"/>
  <c r="I80" i="17"/>
  <c r="G80" i="17"/>
  <c r="M79" i="17"/>
  <c r="K79" i="17"/>
  <c r="I79" i="17"/>
  <c r="G79" i="17"/>
  <c r="E79" i="17"/>
  <c r="L79" i="17"/>
  <c r="J79" i="17"/>
  <c r="H79" i="17"/>
  <c r="D79" i="17"/>
  <c r="N79" i="17"/>
  <c r="F79" i="17"/>
  <c r="N78" i="17"/>
  <c r="L78" i="17"/>
  <c r="J78" i="17"/>
  <c r="H78" i="17"/>
  <c r="F78" i="17"/>
  <c r="D78" i="17"/>
  <c r="K78" i="17"/>
  <c r="I78" i="17"/>
  <c r="E78" i="17"/>
  <c r="M78" i="17"/>
  <c r="G78" i="17"/>
  <c r="N75" i="17"/>
  <c r="L75" i="17"/>
  <c r="J75" i="17"/>
  <c r="H75" i="17"/>
  <c r="F75" i="17"/>
  <c r="D75" i="17"/>
  <c r="M75" i="17"/>
  <c r="K75" i="17"/>
  <c r="I75" i="17"/>
  <c r="G75" i="17"/>
  <c r="E75" i="17"/>
  <c r="M76" i="17"/>
  <c r="K76" i="17"/>
  <c r="I76" i="17"/>
  <c r="G76" i="17"/>
  <c r="E76" i="17"/>
  <c r="N76" i="17"/>
  <c r="L76" i="17"/>
  <c r="J76" i="17"/>
  <c r="H76" i="17"/>
  <c r="F76" i="17"/>
  <c r="D76" i="17"/>
  <c r="N74" i="17"/>
  <c r="L74" i="17"/>
  <c r="J74" i="17"/>
  <c r="H74" i="17"/>
  <c r="F74" i="17"/>
  <c r="D74" i="17"/>
  <c r="M74" i="17"/>
  <c r="K74" i="17"/>
  <c r="I74" i="17"/>
  <c r="G74" i="17"/>
  <c r="E74" i="17"/>
  <c r="M73" i="17"/>
  <c r="K73" i="17"/>
  <c r="I73" i="17"/>
  <c r="G73" i="17"/>
  <c r="E73" i="17"/>
  <c r="N73" i="17"/>
  <c r="L73" i="17"/>
  <c r="J73" i="17"/>
  <c r="H73" i="17"/>
  <c r="F73" i="17"/>
  <c r="D73" i="17"/>
  <c r="N71" i="17"/>
  <c r="L71" i="17"/>
  <c r="J71" i="17"/>
  <c r="H71" i="17"/>
  <c r="F71" i="17"/>
  <c r="D71" i="17"/>
  <c r="M71" i="17"/>
  <c r="K71" i="17"/>
  <c r="I71" i="17"/>
  <c r="G71" i="17"/>
  <c r="E71" i="17"/>
  <c r="M68" i="17"/>
  <c r="K68" i="17"/>
  <c r="I68" i="17"/>
  <c r="G68" i="17"/>
  <c r="E68" i="17"/>
  <c r="N68" i="17"/>
  <c r="L68" i="17"/>
  <c r="J68" i="17"/>
  <c r="H68" i="17"/>
  <c r="F68" i="17"/>
  <c r="D68" i="17"/>
  <c r="M66" i="17"/>
  <c r="K66" i="17"/>
  <c r="I66" i="17"/>
  <c r="G66" i="17"/>
  <c r="E66" i="17"/>
  <c r="N66" i="17"/>
  <c r="L66" i="17"/>
  <c r="J66" i="17"/>
  <c r="H66" i="17"/>
  <c r="F66" i="17"/>
  <c r="D66" i="17"/>
  <c r="G90" i="17"/>
  <c r="G91" i="17"/>
  <c r="G92" i="17"/>
  <c r="G276" i="17"/>
  <c r="G277" i="17"/>
  <c r="G275" i="17"/>
  <c r="M271" i="17"/>
  <c r="I271" i="17"/>
  <c r="E271" i="17"/>
  <c r="L271" i="17"/>
  <c r="H271" i="17"/>
  <c r="D271" i="17"/>
  <c r="G271" i="17"/>
  <c r="J271" i="17"/>
  <c r="K271" i="17"/>
  <c r="N271" i="17"/>
  <c r="F271" i="17"/>
  <c r="E272" i="17"/>
  <c r="L272" i="17"/>
  <c r="H272" i="17"/>
  <c r="D272" i="17"/>
  <c r="I272" i="17"/>
  <c r="N272" i="17"/>
  <c r="F272" i="17"/>
  <c r="G272" i="17"/>
  <c r="K272" i="17"/>
  <c r="J272" i="17"/>
  <c r="M272" i="17"/>
  <c r="L259" i="17"/>
  <c r="H259" i="17"/>
  <c r="D259" i="17"/>
  <c r="K259" i="17"/>
  <c r="G259" i="17"/>
  <c r="J259" i="17"/>
  <c r="M259" i="17"/>
  <c r="E259" i="17"/>
  <c r="N259" i="17"/>
  <c r="F259" i="17"/>
  <c r="I259" i="17"/>
  <c r="M263" i="17"/>
  <c r="I263" i="17"/>
  <c r="E263" i="17"/>
  <c r="L263" i="17"/>
  <c r="H263" i="17"/>
  <c r="D263" i="17"/>
  <c r="G263" i="17"/>
  <c r="J263" i="17"/>
  <c r="K263" i="17"/>
  <c r="N263" i="17"/>
  <c r="F263" i="17"/>
  <c r="M262" i="17"/>
  <c r="I262" i="17"/>
  <c r="E262" i="17"/>
  <c r="N262" i="17"/>
  <c r="J262" i="17"/>
  <c r="F262" i="17"/>
  <c r="K262" i="17"/>
  <c r="D262" i="17"/>
  <c r="H262" i="17"/>
  <c r="G262" i="17"/>
  <c r="L262" i="17"/>
  <c r="L266" i="17"/>
  <c r="H266" i="17"/>
  <c r="D266" i="17"/>
  <c r="K266" i="17"/>
  <c r="G266" i="17"/>
  <c r="J266" i="17"/>
  <c r="M266" i="17"/>
  <c r="E266" i="17"/>
  <c r="N266" i="17"/>
  <c r="F266" i="17"/>
  <c r="I266" i="17"/>
  <c r="M257" i="17"/>
  <c r="E257" i="17"/>
  <c r="L257" i="17"/>
  <c r="H257" i="17"/>
  <c r="D257" i="17"/>
  <c r="G257" i="17"/>
  <c r="N257" i="17"/>
  <c r="F257" i="17"/>
  <c r="K257" i="17"/>
  <c r="J257" i="17"/>
  <c r="I257" i="17"/>
  <c r="M269" i="17"/>
  <c r="I269" i="17"/>
  <c r="E269" i="17"/>
  <c r="L269" i="17"/>
  <c r="H269" i="17"/>
  <c r="D269" i="17"/>
  <c r="K269" i="17"/>
  <c r="N269" i="17"/>
  <c r="F269" i="17"/>
  <c r="G269" i="17"/>
  <c r="J269" i="17"/>
  <c r="L270" i="17"/>
  <c r="H270" i="17"/>
  <c r="D270" i="17"/>
  <c r="K270" i="17"/>
  <c r="G270" i="17"/>
  <c r="N270" i="17"/>
  <c r="F270" i="17"/>
  <c r="I270" i="17"/>
  <c r="J270" i="17"/>
  <c r="M270" i="17"/>
  <c r="E270" i="17"/>
  <c r="L265" i="17"/>
  <c r="H265" i="17"/>
  <c r="D265" i="17"/>
  <c r="K265" i="17"/>
  <c r="G265" i="17"/>
  <c r="N265" i="17"/>
  <c r="F265" i="17"/>
  <c r="I265" i="17"/>
  <c r="J265" i="17"/>
  <c r="M265" i="17"/>
  <c r="E265" i="17"/>
  <c r="S28" i="17" l="1"/>
  <c r="Q28" i="17"/>
  <c r="R28" i="17"/>
  <c r="R23" i="17"/>
  <c r="S23" i="17"/>
  <c r="Q23" i="17"/>
  <c r="G93" i="17"/>
  <c r="H93" i="17" s="1"/>
  <c r="G278" i="17"/>
  <c r="H275" i="17" l="1"/>
  <c r="H278" i="17"/>
  <c r="H91" i="17"/>
  <c r="S29" i="17"/>
  <c r="Q29" i="17"/>
  <c r="R29" i="17"/>
  <c r="H277" i="17"/>
  <c r="H276" i="17"/>
  <c r="H90" i="17"/>
  <c r="H92" i="17"/>
  <c r="R15" i="17"/>
  <c r="R10" i="17"/>
  <c r="R16" i="17" l="1"/>
  <c r="S16" i="17" s="1"/>
  <c r="S15" i="17"/>
  <c r="Q39" i="17"/>
  <c r="R39" i="17"/>
  <c r="S39" i="17"/>
  <c r="Q34" i="17"/>
  <c r="R34" i="17"/>
  <c r="S10" i="17"/>
  <c r="S34" i="17"/>
  <c r="Q40" i="17" l="1"/>
  <c r="R40" i="17"/>
  <c r="S40" i="17"/>
</calcChain>
</file>

<file path=xl/sharedStrings.xml><?xml version="1.0" encoding="utf-8"?>
<sst xmlns="http://schemas.openxmlformats.org/spreadsheetml/2006/main" count="2577" uniqueCount="852">
  <si>
    <t>Clinical Governance Standard</t>
  </si>
  <si>
    <t>No.</t>
  </si>
  <si>
    <t>Actions</t>
  </si>
  <si>
    <t>Link to evidence</t>
  </si>
  <si>
    <t>How do you rate your performance?</t>
  </si>
  <si>
    <t>Action plan or comments</t>
  </si>
  <si>
    <t>Responsible person or area</t>
  </si>
  <si>
    <t>Due date</t>
  </si>
  <si>
    <t>Priority</t>
  </si>
  <si>
    <t>Governance, leadership and culture</t>
  </si>
  <si>
    <t>Clinical leadership</t>
  </si>
  <si>
    <t>Patient safety and quality systems</t>
  </si>
  <si>
    <t>Policies and procedures</t>
  </si>
  <si>
    <t xml:space="preserve">Measurement and quality improvement </t>
  </si>
  <si>
    <t>Risk management</t>
  </si>
  <si>
    <t>Click here to navigate to the list of evidence for Action 1.10</t>
  </si>
  <si>
    <t>Incident management systems and open disclosure</t>
  </si>
  <si>
    <t>Click here to navigate to the list of evidence for Action 1.11</t>
  </si>
  <si>
    <t>Click here to navigate to the list of evidence for Action 1.12</t>
  </si>
  <si>
    <t xml:space="preserve">Feedback and complaints management </t>
  </si>
  <si>
    <t>Click here to navigate to the list of evidence for Action 1.13</t>
  </si>
  <si>
    <t>Click here to navigate to the list of evidence for Action 1.14</t>
  </si>
  <si>
    <t>Click here to navigate to the list of evidence for Action 1.15</t>
  </si>
  <si>
    <t xml:space="preserve">Healthcare records </t>
  </si>
  <si>
    <t>Click here to navigate to the list of evidence for Action 1.16</t>
  </si>
  <si>
    <t>Click here to navigate to the list of evidence for Action 1.17</t>
  </si>
  <si>
    <t>Click here to navigate to the list of evidence for Action 1.18</t>
  </si>
  <si>
    <t>Clinical performance and effectiveness</t>
  </si>
  <si>
    <t xml:space="preserve">Safety and quality training </t>
  </si>
  <si>
    <t>Click here to navigate to the list of evidence for Action 1.19</t>
  </si>
  <si>
    <t>Click here to navigate to the list of evidence for Action 1.20</t>
  </si>
  <si>
    <t>Click here to navigate to the list of evidence for Action 1.21</t>
  </si>
  <si>
    <t>Click here to navigate to the list of evidence for Action 1.22</t>
  </si>
  <si>
    <t>Credentialing and scope of clinical practice</t>
  </si>
  <si>
    <t>Click here to navigate to the list of evidence for Action 1.23</t>
  </si>
  <si>
    <t>Click here to navigate to the list of evidence for Action 1.24</t>
  </si>
  <si>
    <t>Safety and quality roles and responsibilities</t>
  </si>
  <si>
    <t>Click here to navigate to the list of evidence for Action 1.25</t>
  </si>
  <si>
    <t>Click here to navigate to the list of evidence for Action 1.26</t>
  </si>
  <si>
    <t>Evidence-based care</t>
  </si>
  <si>
    <t>Variation in clinical practice and health outcomes</t>
  </si>
  <si>
    <t>Safe environment for the delivery of care</t>
  </si>
  <si>
    <t xml:space="preserve">Safe environment </t>
  </si>
  <si>
    <t>Partnering with Consumers Standard</t>
  </si>
  <si>
    <t>Clinical governance and quality improvement systems to support partnering with consumers</t>
  </si>
  <si>
    <t>Integrating clinical governance</t>
  </si>
  <si>
    <t>Applying quality improvement systems</t>
  </si>
  <si>
    <t>Partnering with patients in their own care</t>
  </si>
  <si>
    <t>Healthcare rights and informed consent</t>
  </si>
  <si>
    <t>Health literacy</t>
  </si>
  <si>
    <t>Click here to navigate to the list of evidence for Action 2.10</t>
  </si>
  <si>
    <t>Click here to navigate to the list of evidence for Action 2.11</t>
  </si>
  <si>
    <t>Click here to navigate to the list of evidence for Action 2.12</t>
  </si>
  <si>
    <t>Click here to navigate to the list of evidence for Action 2.13</t>
  </si>
  <si>
    <t>Preventing and Controlling Healthcare-Associated Infection Standard</t>
  </si>
  <si>
    <t xml:space="preserve">Integrating clinical governance </t>
  </si>
  <si>
    <t xml:space="preserve">Applying quality improvement systems </t>
  </si>
  <si>
    <t>Partnering with consumers</t>
  </si>
  <si>
    <t>Surveillance</t>
  </si>
  <si>
    <t>Infection prevention and control systems</t>
  </si>
  <si>
    <t>Standard and transmission-based precautions</t>
  </si>
  <si>
    <t>Hand hygiene</t>
  </si>
  <si>
    <t>Aseptic technique</t>
  </si>
  <si>
    <t>Invasive medical devices</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</si>
  <si>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</si>
  <si>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</si>
  <si>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</si>
  <si>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</si>
  <si>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Click here to navigate to the list of evidence for Action 3.14</t>
  </si>
  <si>
    <t>Antimicrobial stewardship</t>
  </si>
  <si>
    <t xml:space="preserve">Antimicrobial stewardship </t>
  </si>
  <si>
    <t>Click here to navigate to the list of evidence for Action 3.15</t>
  </si>
  <si>
    <t>Click here to navigate to the list of evidence for Action 3.16</t>
  </si>
  <si>
    <t>Medication Safety Standard</t>
  </si>
  <si>
    <t>Clinical governance and quality improvement to support medication management</t>
  </si>
  <si>
    <t>Medicines scope of clinical practice</t>
  </si>
  <si>
    <t>Documentation of patient information</t>
  </si>
  <si>
    <t>Medication reconciliation</t>
  </si>
  <si>
    <t>Continuity of medication management</t>
  </si>
  <si>
    <t>Click here to navigate to the list of evidence for Action 4.10</t>
  </si>
  <si>
    <t>Information for patients</t>
  </si>
  <si>
    <t>Click here to navigate to the list of evidence for Action 4.11</t>
  </si>
  <si>
    <t>Click here to navigate to the list of evidence for Action 4.12</t>
  </si>
  <si>
    <t>Medication management processes</t>
  </si>
  <si>
    <t>Information and decision support tools for medicines</t>
  </si>
  <si>
    <t>Safe and secure storage and distribution of medicines</t>
  </si>
  <si>
    <t>High-risk medicines</t>
  </si>
  <si>
    <t>Comprehensive Care Standard</t>
  </si>
  <si>
    <t>Clinical governance and quality improvement to support comprehensive care</t>
  </si>
  <si>
    <t>Designing systems to deliver comprehensive care</t>
  </si>
  <si>
    <t>Collaboration and teamwork</t>
  </si>
  <si>
    <t>Developing the comprehensive care plan</t>
  </si>
  <si>
    <t>Click here to navigate to the list of evidence for Action 5.10</t>
  </si>
  <si>
    <t>Clinical assessment</t>
  </si>
  <si>
    <t>Click here to navigate to the list of evidence for Action 5.11</t>
  </si>
  <si>
    <t>Click here to navigate to the list of evidence for Action 5.12</t>
  </si>
  <si>
    <t>Communicating for Safety Standard</t>
  </si>
  <si>
    <t>Clinical governance and quality improvement to support effective communication</t>
  </si>
  <si>
    <t>Organisational processes to support effective communication</t>
  </si>
  <si>
    <t>Correct identification and procedure matching</t>
  </si>
  <si>
    <t>Communication at clinical handover</t>
  </si>
  <si>
    <t>Clinical handover</t>
  </si>
  <si>
    <t>Communication of critical information</t>
  </si>
  <si>
    <t>Communicating critical information</t>
  </si>
  <si>
    <t>Click here to navigate to the list of evidence for Action 6.10</t>
  </si>
  <si>
    <t>Documentation of information</t>
  </si>
  <si>
    <t>Click here to navigate to the list of evidence for Action 7.10</t>
  </si>
  <si>
    <t>Recognising and Responding to Acute Deterioration Standard</t>
  </si>
  <si>
    <t>Clinical governance and quality improvement to support recognition and response systems</t>
  </si>
  <si>
    <t>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</si>
  <si>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Detecting and recognising acute deterioration, and escalating care</t>
  </si>
  <si>
    <t>Recognising acute deterioration</t>
  </si>
  <si>
    <t>Escalating care</t>
  </si>
  <si>
    <t>Responding to acute deterioration</t>
  </si>
  <si>
    <t>Met</t>
  </si>
  <si>
    <t>Not met</t>
  </si>
  <si>
    <t>Not applicable</t>
  </si>
  <si>
    <t>High</t>
  </si>
  <si>
    <t>Medium</t>
  </si>
  <si>
    <t>Low</t>
  </si>
  <si>
    <t>Action</t>
  </si>
  <si>
    <t>% complete</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</si>
  <si>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</si>
  <si>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</si>
  <si>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</si>
  <si>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</si>
  <si>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</si>
  <si>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</si>
  <si>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</si>
  <si>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</si>
  <si>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</si>
  <si>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</si>
  <si>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</si>
  <si>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</si>
  <si>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</si>
  <si>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</si>
  <si>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</si>
  <si>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</si>
  <si>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</si>
  <si>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</si>
  <si>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</si>
  <si>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</si>
  <si>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</si>
  <si>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</si>
  <si>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</si>
  <si>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</si>
  <si>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</si>
  <si>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</si>
  <si>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</si>
  <si>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A1.02</t>
  </si>
  <si>
    <t>R1.02</t>
  </si>
  <si>
    <t>P1.02</t>
  </si>
  <si>
    <t>A1.03</t>
  </si>
  <si>
    <t>R1.03</t>
  </si>
  <si>
    <t>P1.03</t>
  </si>
  <si>
    <t>A1.04</t>
  </si>
  <si>
    <t>R1.04</t>
  </si>
  <si>
    <t>P1.04</t>
  </si>
  <si>
    <t>A1.05</t>
  </si>
  <si>
    <t>R1.05</t>
  </si>
  <si>
    <t>P1.05</t>
  </si>
  <si>
    <t>A1.06</t>
  </si>
  <si>
    <t>R1.06</t>
  </si>
  <si>
    <t>P1.06</t>
  </si>
  <si>
    <t>A1.07</t>
  </si>
  <si>
    <t>R1.07</t>
  </si>
  <si>
    <t>P1.07</t>
  </si>
  <si>
    <t>A1.08</t>
  </si>
  <si>
    <t>R1.08</t>
  </si>
  <si>
    <t>P1.08</t>
  </si>
  <si>
    <t>A1.09</t>
  </si>
  <si>
    <t>R1.09</t>
  </si>
  <si>
    <t>P1.09</t>
  </si>
  <si>
    <t>A1.10</t>
  </si>
  <si>
    <t>R1.10</t>
  </si>
  <si>
    <t>P1.10</t>
  </si>
  <si>
    <t>A1.11</t>
  </si>
  <si>
    <t>R1.11</t>
  </si>
  <si>
    <t>P1.11</t>
  </si>
  <si>
    <t>A1.12</t>
  </si>
  <si>
    <t>R1.12</t>
  </si>
  <si>
    <t>P1.12</t>
  </si>
  <si>
    <t>A1.13</t>
  </si>
  <si>
    <t>R1.13</t>
  </si>
  <si>
    <t>P1.13</t>
  </si>
  <si>
    <t>A1.14</t>
  </si>
  <si>
    <t>R1.14</t>
  </si>
  <si>
    <t>P1.14</t>
  </si>
  <si>
    <t>A1.15</t>
  </si>
  <si>
    <t>R1.15</t>
  </si>
  <si>
    <t>P1.15</t>
  </si>
  <si>
    <t>A1.16</t>
  </si>
  <si>
    <t>R1.16</t>
  </si>
  <si>
    <t>P1.16</t>
  </si>
  <si>
    <t>A1.17</t>
  </si>
  <si>
    <t>R1.17</t>
  </si>
  <si>
    <t>P1.17</t>
  </si>
  <si>
    <t>A1.18</t>
  </si>
  <si>
    <t>R1.18</t>
  </si>
  <si>
    <t>P1.18</t>
  </si>
  <si>
    <t>A1.19</t>
  </si>
  <si>
    <t>R1.19</t>
  </si>
  <si>
    <t>P1.19</t>
  </si>
  <si>
    <t>A1.20</t>
  </si>
  <si>
    <t>R1.20</t>
  </si>
  <si>
    <t>P1.20</t>
  </si>
  <si>
    <t>A1.21</t>
  </si>
  <si>
    <t>R1.21</t>
  </si>
  <si>
    <t>P1.21</t>
  </si>
  <si>
    <t>A1.22</t>
  </si>
  <si>
    <t>R1.22</t>
  </si>
  <si>
    <t>P1.22</t>
  </si>
  <si>
    <t>A1.23</t>
  </si>
  <si>
    <t>R1.23</t>
  </si>
  <si>
    <t>P1.23</t>
  </si>
  <si>
    <t>A1.24</t>
  </si>
  <si>
    <t>R1.24</t>
  </si>
  <si>
    <t>P1.24</t>
  </si>
  <si>
    <t>A1.25</t>
  </si>
  <si>
    <t>R1.25</t>
  </si>
  <si>
    <t>P1.25</t>
  </si>
  <si>
    <t>A1.26</t>
  </si>
  <si>
    <t>R1.26</t>
  </si>
  <si>
    <t>P1.26</t>
  </si>
  <si>
    <t>Partnering with consumers standard</t>
  </si>
  <si>
    <t>Partnering</t>
  </si>
  <si>
    <t>A2.01</t>
  </si>
  <si>
    <t>R2.01</t>
  </si>
  <si>
    <t>P2.01</t>
  </si>
  <si>
    <t>A2.02</t>
  </si>
  <si>
    <t>R2.02</t>
  </si>
  <si>
    <t>P2.02</t>
  </si>
  <si>
    <t>A2.03</t>
  </si>
  <si>
    <t>R2.03</t>
  </si>
  <si>
    <t>P2.03</t>
  </si>
  <si>
    <t>A2.04</t>
  </si>
  <si>
    <t>R2.04</t>
  </si>
  <si>
    <t>P2.04</t>
  </si>
  <si>
    <t>A2.05</t>
  </si>
  <si>
    <t>R2.05</t>
  </si>
  <si>
    <t>P2.05</t>
  </si>
  <si>
    <t>A2.06</t>
  </si>
  <si>
    <t>R2.06</t>
  </si>
  <si>
    <t>P2.06</t>
  </si>
  <si>
    <t>A2.07</t>
  </si>
  <si>
    <t>R2.07</t>
  </si>
  <si>
    <t>P2.07</t>
  </si>
  <si>
    <t>A2.08</t>
  </si>
  <si>
    <t>R2.08</t>
  </si>
  <si>
    <t>P2.08</t>
  </si>
  <si>
    <t>A2.09</t>
  </si>
  <si>
    <t>R2.09</t>
  </si>
  <si>
    <t>P2.09</t>
  </si>
  <si>
    <t>A2.10</t>
  </si>
  <si>
    <t>R2.10</t>
  </si>
  <si>
    <t>P2.10</t>
  </si>
  <si>
    <t>A2.11</t>
  </si>
  <si>
    <t>R2.11</t>
  </si>
  <si>
    <t>P2.11</t>
  </si>
  <si>
    <t>A2.12</t>
  </si>
  <si>
    <t>R2.12</t>
  </si>
  <si>
    <t>P2.12</t>
  </si>
  <si>
    <t>A2.13</t>
  </si>
  <si>
    <t>R2.13</t>
  </si>
  <si>
    <t>P2.13</t>
  </si>
  <si>
    <t>A3.01</t>
  </si>
  <si>
    <t>R3.01</t>
  </si>
  <si>
    <t>P3.01</t>
  </si>
  <si>
    <t>A3.02</t>
  </si>
  <si>
    <t>R3.02</t>
  </si>
  <si>
    <t>P3.02</t>
  </si>
  <si>
    <t>A3.03</t>
  </si>
  <si>
    <t>R3.03</t>
  </si>
  <si>
    <t>P3.03</t>
  </si>
  <si>
    <t>A3.04</t>
  </si>
  <si>
    <t>R3.04</t>
  </si>
  <si>
    <t>P3.04</t>
  </si>
  <si>
    <t>A3.05</t>
  </si>
  <si>
    <t>R3.05</t>
  </si>
  <si>
    <t>P3.05</t>
  </si>
  <si>
    <t>A3.06</t>
  </si>
  <si>
    <t>R3.06</t>
  </si>
  <si>
    <t>P3.06</t>
  </si>
  <si>
    <t>A3.07</t>
  </si>
  <si>
    <t>R3.07</t>
  </si>
  <si>
    <t>P3.07</t>
  </si>
  <si>
    <t>A3.08</t>
  </si>
  <si>
    <t>R3.08</t>
  </si>
  <si>
    <t>P3.08</t>
  </si>
  <si>
    <t>A3.09</t>
  </si>
  <si>
    <t>R3.09</t>
  </si>
  <si>
    <t>P3.09</t>
  </si>
  <si>
    <t>A3.10</t>
  </si>
  <si>
    <t>R3.10</t>
  </si>
  <si>
    <t>P3.10</t>
  </si>
  <si>
    <t>A3.11</t>
  </si>
  <si>
    <t>R3.11</t>
  </si>
  <si>
    <t>P3.11</t>
  </si>
  <si>
    <t>A3.12</t>
  </si>
  <si>
    <t>R3.12</t>
  </si>
  <si>
    <t>P3.12</t>
  </si>
  <si>
    <t>A3.13</t>
  </si>
  <si>
    <t>R3.13</t>
  </si>
  <si>
    <t>P3.13</t>
  </si>
  <si>
    <t>A3.14</t>
  </si>
  <si>
    <t>R3.14</t>
  </si>
  <si>
    <t>P3.14</t>
  </si>
  <si>
    <t>A3.15</t>
  </si>
  <si>
    <t>R3.15</t>
  </si>
  <si>
    <t>P3.15</t>
  </si>
  <si>
    <t>A3.16</t>
  </si>
  <si>
    <t>R3.16</t>
  </si>
  <si>
    <t>P3.16</t>
  </si>
  <si>
    <t>Medication safety standard</t>
  </si>
  <si>
    <t>MedSafety</t>
  </si>
  <si>
    <t>A4.01</t>
  </si>
  <si>
    <t>R4.01</t>
  </si>
  <si>
    <t>P4.01</t>
  </si>
  <si>
    <t>A4.02</t>
  </si>
  <si>
    <t>R4.02</t>
  </si>
  <si>
    <t>P4.02</t>
  </si>
  <si>
    <t>A4.03</t>
  </si>
  <si>
    <t>R4.03</t>
  </si>
  <si>
    <t>P4.03</t>
  </si>
  <si>
    <t>A4.04</t>
  </si>
  <si>
    <t>R4.04</t>
  </si>
  <si>
    <t>P4.04</t>
  </si>
  <si>
    <t>A4.05</t>
  </si>
  <si>
    <t>R4.05</t>
  </si>
  <si>
    <t>P4.05</t>
  </si>
  <si>
    <t>A4.06</t>
  </si>
  <si>
    <t>R4.06</t>
  </si>
  <si>
    <t>P4.06</t>
  </si>
  <si>
    <t>A4.07</t>
  </si>
  <si>
    <t>R4.07</t>
  </si>
  <si>
    <t>P4.07</t>
  </si>
  <si>
    <t>A4.08</t>
  </si>
  <si>
    <t>R4.08</t>
  </si>
  <si>
    <t>P4.08</t>
  </si>
  <si>
    <t>A4.09</t>
  </si>
  <si>
    <t>R4.09</t>
  </si>
  <si>
    <t>P4.09</t>
  </si>
  <si>
    <t>A4.10</t>
  </si>
  <si>
    <t>R4.10</t>
  </si>
  <si>
    <t>P4.10</t>
  </si>
  <si>
    <t>A4.11</t>
  </si>
  <si>
    <t>R4.11</t>
  </si>
  <si>
    <t>P4.11</t>
  </si>
  <si>
    <t>A4.12</t>
  </si>
  <si>
    <t>R4.12</t>
  </si>
  <si>
    <t>P4.12</t>
  </si>
  <si>
    <t>Comprehensive care standard</t>
  </si>
  <si>
    <t>CompCare</t>
  </si>
  <si>
    <t>A5.01</t>
  </si>
  <si>
    <t>R5.01</t>
  </si>
  <si>
    <t>P5.01</t>
  </si>
  <si>
    <t>A5.02</t>
  </si>
  <si>
    <t>R5.02</t>
  </si>
  <si>
    <t>P5.02</t>
  </si>
  <si>
    <t>A5.03</t>
  </si>
  <si>
    <t>R5.03</t>
  </si>
  <si>
    <t>P5.03</t>
  </si>
  <si>
    <t>A5.04</t>
  </si>
  <si>
    <t>R5.04</t>
  </si>
  <si>
    <t>P5.04</t>
  </si>
  <si>
    <t>A5.05</t>
  </si>
  <si>
    <t>R5.05</t>
  </si>
  <si>
    <t>P5.05</t>
  </si>
  <si>
    <t>A5.06</t>
  </si>
  <si>
    <t>R5.06</t>
  </si>
  <si>
    <t>P5.06</t>
  </si>
  <si>
    <t>A5.07</t>
  </si>
  <si>
    <t>R5.07</t>
  </si>
  <si>
    <t>P5.07</t>
  </si>
  <si>
    <t>A5.08</t>
  </si>
  <si>
    <t>R5.08</t>
  </si>
  <si>
    <t>P5.08</t>
  </si>
  <si>
    <t>A5.09</t>
  </si>
  <si>
    <t>R5.09</t>
  </si>
  <si>
    <t>P5.09</t>
  </si>
  <si>
    <t>A5.10</t>
  </si>
  <si>
    <t>R5.10</t>
  </si>
  <si>
    <t>P5.10</t>
  </si>
  <si>
    <t>A5.11</t>
  </si>
  <si>
    <t>R5.11</t>
  </si>
  <si>
    <t>P5.11</t>
  </si>
  <si>
    <t>A5.12</t>
  </si>
  <si>
    <t>R5.12</t>
  </si>
  <si>
    <t>P5.12</t>
  </si>
  <si>
    <t>Communicating for safety standard</t>
  </si>
  <si>
    <t>Communicating</t>
  </si>
  <si>
    <t>A6.01</t>
  </si>
  <si>
    <t>R6.01</t>
  </si>
  <si>
    <t>P6.01</t>
  </si>
  <si>
    <t>A6.02</t>
  </si>
  <si>
    <t>R6.02</t>
  </si>
  <si>
    <t>P6.02</t>
  </si>
  <si>
    <t>A6.03</t>
  </si>
  <si>
    <t>R6.03</t>
  </si>
  <si>
    <t>P6.03</t>
  </si>
  <si>
    <t>A6.04</t>
  </si>
  <si>
    <t>R6.04</t>
  </si>
  <si>
    <t>P6.04</t>
  </si>
  <si>
    <t>A6.05</t>
  </si>
  <si>
    <t>R6.05</t>
  </si>
  <si>
    <t>P6.05</t>
  </si>
  <si>
    <t>A6.06</t>
  </si>
  <si>
    <t>R6.06</t>
  </si>
  <si>
    <t>P6.06</t>
  </si>
  <si>
    <t>A6.07</t>
  </si>
  <si>
    <t>R6.07</t>
  </si>
  <si>
    <t>P6.07</t>
  </si>
  <si>
    <t>A6.08</t>
  </si>
  <si>
    <t>R6.08</t>
  </si>
  <si>
    <t>P6.08</t>
  </si>
  <si>
    <t>A6.09</t>
  </si>
  <si>
    <t>R6.09</t>
  </si>
  <si>
    <t>P6.09</t>
  </si>
  <si>
    <t>A6.10</t>
  </si>
  <si>
    <t>R6.10</t>
  </si>
  <si>
    <t>P6.10</t>
  </si>
  <si>
    <t>A7.01</t>
  </si>
  <si>
    <t>A7.02</t>
  </si>
  <si>
    <t>A7.03</t>
  </si>
  <si>
    <t>A7.04</t>
  </si>
  <si>
    <t>A7.05</t>
  </si>
  <si>
    <t>A7.06</t>
  </si>
  <si>
    <t>A7.07</t>
  </si>
  <si>
    <t>A7.08</t>
  </si>
  <si>
    <t>A7.09</t>
  </si>
  <si>
    <t>A7.10</t>
  </si>
  <si>
    <t>R8.01</t>
  </si>
  <si>
    <t>P8.01</t>
  </si>
  <si>
    <t>R8.02</t>
  </si>
  <si>
    <t>P8.02</t>
  </si>
  <si>
    <t>R8.03</t>
  </si>
  <si>
    <t>P8.03</t>
  </si>
  <si>
    <t>R8.04</t>
  </si>
  <si>
    <t>P8.04</t>
  </si>
  <si>
    <t>R8.05</t>
  </si>
  <si>
    <t>P8.05</t>
  </si>
  <si>
    <t>R8.06</t>
  </si>
  <si>
    <t>P8.06</t>
  </si>
  <si>
    <t>R8.07</t>
  </si>
  <si>
    <t>P8.07</t>
  </si>
  <si>
    <t>R8.08</t>
  </si>
  <si>
    <t>P8.08</t>
  </si>
  <si>
    <t>R8.09</t>
  </si>
  <si>
    <t>P8.09</t>
  </si>
  <si>
    <t>R8.10</t>
  </si>
  <si>
    <t>P8.10</t>
  </si>
  <si>
    <t>Evidence A</t>
  </si>
  <si>
    <t>Evidence B</t>
  </si>
  <si>
    <t>Evidence C</t>
  </si>
  <si>
    <t>Evidence D</t>
  </si>
  <si>
    <t>Evidence E</t>
  </si>
  <si>
    <t>RR</t>
  </si>
  <si>
    <t>Evidence</t>
  </si>
  <si>
    <t>Comments</t>
  </si>
  <si>
    <t>Task A</t>
  </si>
  <si>
    <t>Task B</t>
  </si>
  <si>
    <t>Task C</t>
  </si>
  <si>
    <t>Task D</t>
  </si>
  <si>
    <t>Task E</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</si>
  <si>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</si>
  <si>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</si>
  <si>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</si>
  <si>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</si>
  <si>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</si>
  <si>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</si>
  <si>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</si>
  <si>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</si>
  <si>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</si>
  <si>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</si>
  <si>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</si>
  <si>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</si>
  <si>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</si>
  <si>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</si>
  <si>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</si>
  <si>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</si>
  <si>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task list for Action 1.26</t>
  </si>
  <si>
    <t>Link to task list</t>
  </si>
  <si>
    <t>Click here to navigate to the task list for Action 2.10</t>
  </si>
  <si>
    <t>Click here to navigate to the task list for Action 2.11</t>
  </si>
  <si>
    <t>Click here to navigate to the task list for Action 2.12</t>
  </si>
  <si>
    <t>Click here to navigate to the task list for Action 2.13</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</si>
  <si>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</si>
  <si>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</si>
  <si>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</si>
  <si>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</si>
  <si>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</si>
  <si>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</si>
  <si>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</si>
  <si>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4.10</t>
  </si>
  <si>
    <t>Click here to navigate to the task list for Action 4.11</t>
  </si>
  <si>
    <t>Click here to navigate to the task list for Action 4.12</t>
  </si>
  <si>
    <t>Click here to navigate to the task list for Action 5.10</t>
  </si>
  <si>
    <t>Click here to navigate to the task list for Action 5.11</t>
  </si>
  <si>
    <t>Click here to navigate to the task list for Action 5.12</t>
  </si>
  <si>
    <t>Click here to navigate to the task list for Action 6.10</t>
  </si>
  <si>
    <t>Click here to navigate to the task list for Action 7.10</t>
  </si>
  <si>
    <t>Substantially not met</t>
  </si>
  <si>
    <t>Partially met</t>
  </si>
  <si>
    <t>Estimate % of complete</t>
  </si>
  <si>
    <t>Due
date</t>
  </si>
  <si>
    <t>How to use this tool (this worksheet)</t>
  </si>
  <si>
    <t>Alternatively, you may click on the tabs at the bottom of the page to go to each worksheet.</t>
  </si>
  <si>
    <t>StartDate</t>
  </si>
  <si>
    <t>EndDate</t>
  </si>
  <si>
    <t>Mostly met with some exceptions</t>
  </si>
  <si>
    <t>The overview of progress worksheet</t>
  </si>
  <si>
    <t>Printing</t>
  </si>
  <si>
    <t>Things that you need to avoid doing in the monitoring tool</t>
  </si>
  <si>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</si>
  <si>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</si>
  <si>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</si>
  <si>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t>Preventing and controlling infections standard</t>
  </si>
  <si>
    <t>Clinical governance and quality improvement systems are in place to prevent and control infections, and support antimicrobial stewardship and sustainable use of infection prevention and control resources</t>
  </si>
  <si>
    <t>Standard and trasmission-based precautions</t>
  </si>
  <si>
    <t>Clean and safe environment</t>
  </si>
  <si>
    <t>Workforce screening and immunisation</t>
  </si>
  <si>
    <t>Infections in the workforce</t>
  </si>
  <si>
    <t>Reprocessing of reusable equipment and devices</t>
  </si>
  <si>
    <t>PCI</t>
  </si>
  <si>
    <t>Reprocessing reusable equipment and devices</t>
  </si>
  <si>
    <t>A3.17</t>
  </si>
  <si>
    <t>R3.17</t>
  </si>
  <si>
    <t>P3.17</t>
  </si>
  <si>
    <t>A3.18</t>
  </si>
  <si>
    <t>R3.18</t>
  </si>
  <si>
    <t>P3.18</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</si>
  <si>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</si>
  <si>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</si>
  <si>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</si>
  <si>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</si>
  <si>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</si>
  <si>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</si>
  <si>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</si>
  <si>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</si>
  <si>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</si>
  <si>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</si>
  <si>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</si>
  <si>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</si>
  <si>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</si>
  <si>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</si>
  <si>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</si>
  <si>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</si>
  <si>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</si>
  <si>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</si>
  <si>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list of evidence for Action 3.17</t>
  </si>
  <si>
    <t>Click here to navigate to the list of evidence for Action 3.18</t>
  </si>
  <si>
    <t>Click here to navigate to the task list for Action 3.17</t>
  </si>
  <si>
    <t>Click here to navigate to the task list for Action 3.18</t>
  </si>
  <si>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</si>
  <si>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Preventing and Controlling Infections Standard</t>
  </si>
  <si>
    <t>Enter the name of your Service here.</t>
  </si>
  <si>
    <t>The seven standards in the Cosmetic Surgery Standards</t>
  </si>
  <si>
    <t>The Service:
a.	Provides leadership to develop a culture of safety and quality improvement, and satisfies itself that this culture exists 
b.	Provides leadership to ensure partnering with patients, carers and consumers
c.	Sets priorities and strategic directions for safe and high-quality clinical care, and ensures these are communicated effectively to the workforce 
d.	Establishes and maintains a clinical governance framework and uses the processes within the framework to drive improvements in safety and quality
e.	Clearly defines the safety and quality roles, responsibilities and accountabilities for those governing the Service, management, clinicians and the workforce 
f.	Monitors the action taken as a result of clinical incidents 
g.	Reviews and monitors its progress on safety and quality performance
h.	Establishes and maintains systems for integrating care with other services involved in a patient’s care</t>
  </si>
  <si>
    <t>The Service considers and prioritises the safety and quality of health care for patients in its business decision-making</t>
  </si>
  <si>
    <t>The Service has processes to assure itself clinicians conducting cosmetic surgery:
a.	Fully comply with Medical Board of Australia and state and territory requirements
b.	Allow sufficient time for informed consent processes to occur
c.	Ensure advertising of cosmetic surgery that they commission or are referenced in complies with legislation, national codes and guidelines</t>
  </si>
  <si>
    <t>Clinical leaders support clinicians and others in the workforce to:
a.	Understand and perform their delegated safety and quality roles and responsibilities 
b.	Function within the clinical governance framework to improve the safety and quality of cosmetic surgery for patients</t>
  </si>
  <si>
    <t>The Service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</si>
  <si>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The Service supports clinicians to contribute complete and accurate clinical data to clinical quality registries specified by the Medical Board of Australia relevant to clinicians’ scope of clinical practice</t>
  </si>
  <si>
    <t>The Service: 
a.	Uses reports from clinical quality registries and its administrative, clinical and performance data to identify priorities for safety and quality improvement
b.	Acts on, reviews and monitors identified priorities for safety and quality improvement 
c.	Measures changes in safety and quality indicators and outcomes
d.	Provides timely information on safety and quality improvement and performance to the governing body, the workforce and patients</t>
  </si>
  <si>
    <t>The Service:
a.	Supports the workforce to identify, mitigate, report and manage safety and quality risks
b.	Routinely documents and monitors safety and quality risks 
c.	Plans for, and manages, service provision during internal and external emergencies and disasters, including cyber security risks and threats</t>
  </si>
  <si>
    <t>The Service has an incident management system that:
a.	Supports the workforce to communicate concerns and recognise and report incidents
b.	Supports patients, carers and families to communicate concerns or report incidents 
c.	Involves the workforce in the review of incidents
d.	Provides timely feedback on the analysis of incidents to the workforce and to patients who have communicated concerns or  incidents 
e.	Uses the information from the analysis of incidents to improve safety and quality 
f.	Incorporates risks identified in the analysis of incidents into the risk management system
g.	Is regularly reviewed and improved to support the effectiveness of care</t>
  </si>
  <si>
    <t>The Service supports clinicians to use the Australian Open Disclosure Framework  when a patient is harmed from the provision of cosmetic surgery</t>
  </si>
  <si>
    <t>The Service:
a.	Has processes to regularly seek feedback from patients about their experiences and outcomes of care 
b.	Has processes to regularly seek feedback from the workforce on their understanding and use of the safety and quality systems 
c.	Reviews and reports on feedback to improve safety and quality systems</t>
  </si>
  <si>
    <t>The Service: 
a.	Supports patients to report complaints 
b.	Has processes to address complaints in a timely way 
c.	Uses information from the analysis of complaints to improve safety and quality 
d.	Provides patients with the contact details of relevant healthcare complaints authorities when there are unresolved complaints</t>
  </si>
  <si>
    <t>The Service has a system for maintaining a record of care that: 
a.	Makes the record available to clinicians at the point of care 
b.	Requires the workforce to maintain accurate and complete records 
c.	Complies with security and privacy regulations 
d.	Supports systematic audit of clinical information 
e.	Integrates multiple information systems, where they are used</t>
  </si>
  <si>
    <t>The Service has processes to: 
a.	Collect patient information prior to admission
b.	Ensure patients that are admitted comply with the Service’s admission policies</t>
  </si>
  <si>
    <t>The Service uses a digital clinical information system that: 
a.	Enables clinical information to be integrated into nationally agreed electronic health records 
b.	Supports interoperability by the use of the national healthcare unique identifier and standard national terminology</t>
  </si>
  <si>
    <t>Where the Service is adding clinical information into the nationally agreed electronic health records, it implements processes for the workforce to access information in compliance with legislative requirements</t>
  </si>
  <si>
    <t>The Service:
a.	Provides its workforce with orientation and training to their safety and quality roles on commencement with the Service, when safety and quality responsibilities change and when new services are introduced
b.	Identifies the training needs of its workforce to meet the requirements of these standards 
c.	Ensures the workforce completes mandatory safety and quality training</t>
  </si>
  <si>
    <t xml:space="preserve">The Service has effective and reliable processes to: 
a.	Regularly review the performance of its workforce
b.	Monitor performance to ensure clinicians are adhering to professional standards, codes and guidelines 
c.	Identify and provide access for training needs 
d.	Make mandatory notifications about clinicians as required by legislation and jurisdictional requirements  </t>
  </si>
  <si>
    <t>The Service has processes to: 
a.	Define the scope of clinical practice for clinicians, considering the clinical service capacity of the organisation 
b.	Monitor performance to ensure that clinicians function within their designated scope of clinical practice 
c.	Review and provide clinicians with data on safety and quality incidents, feedback and complaints received 
d.	Use information from safety and quality incidents, feedback and complaints to review the scope of clinical practice of clinicians periodically and whenever a new clinical service, procedure or technology is introduced or substantially altered</t>
  </si>
  <si>
    <t>The Service has credentialing processes to verify the qualifications and experience of clinicians providing cosmetic surgery to ensure only clinicians with appropriate qualifications, skills and training recognised by national legislation:
a.	Conduct cosmetic surgery
b.	Assist with the provision of anaesthetics for cosmetic surgery</t>
  </si>
  <si>
    <t>The Service has processes to support its workforce to understand the clinical governance framework and fulfill their assigned safety and quality roles and responsibilities</t>
  </si>
  <si>
    <t>The Service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</si>
  <si>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The Service supports its clinicians to:
a.	Monitor and review data on variation in patient outcomes and clinical care provided against best practice care
b.	Explore reasons for variation from best practice
c.	Use information on unwarranted clinical variation to improve clinical care and patient outcomes</t>
  </si>
  <si>
    <t>The Service maximises safety and quality of care: 
a.	Through the design of the environment 
b.	By maintaining buildings, plant, equipment, utilities, devices and other infrastructure that are safe and fit for purpose</t>
  </si>
  <si>
    <t>The Service admitting patients overnight has processes that allow flexible visiting arrangements to meet patients’ needs, when it is safe to do so</t>
  </si>
  <si>
    <t>Click here to navigate to the list of evidence for Action 1.01</t>
  </si>
  <si>
    <t>Click here to navigate to the list of evidence for Action 1.02</t>
  </si>
  <si>
    <t>Click here to navigate to the list of evidence for Action 1.03</t>
  </si>
  <si>
    <t>Click here to navigate to the list of evidence for Action 1.04</t>
  </si>
  <si>
    <t>Click here to navigate to the list of evidence for Action 1.05</t>
  </si>
  <si>
    <t>Click here to navigate to the list of evidence for Action 1.06</t>
  </si>
  <si>
    <t>Click here to navigate to the list of evidence for Action 1.07</t>
  </si>
  <si>
    <t>Click here to navigate to the list of evidence for Action 1.08</t>
  </si>
  <si>
    <t>Click here to navigate to the list of evidence for Action 1.09</t>
  </si>
  <si>
    <t>Click here to navigate to the task list for Action 1.01</t>
  </si>
  <si>
    <t>Click here to navigate to the task list for Action 1.02</t>
  </si>
  <si>
    <t>Click here to navigate to the task list for Action 1.03</t>
  </si>
  <si>
    <t>Click here to navigate to the task list for Action 1.04</t>
  </si>
  <si>
    <t>Click here to navigate to the task list for Action 1.05</t>
  </si>
  <si>
    <t>Click here to navigate to the task list for Action 1.06</t>
  </si>
  <si>
    <t>Click here to navigate to the task list for Action 1.07</t>
  </si>
  <si>
    <t>Click here to navigate to the task list for Action 1.08</t>
  </si>
  <si>
    <t>Click here to navigate to the task list for Action 1.09</t>
  </si>
  <si>
    <t xml:space="preserve">Patient safety and quality systems </t>
  </si>
  <si>
    <t xml:space="preserve">Incident management and open disclosure </t>
  </si>
  <si>
    <t xml:space="preserve">Evaluating performance </t>
  </si>
  <si>
    <t>Variation in clinical care and patient outcomes</t>
  </si>
  <si>
    <t xml:space="preserve">Variation in clinical care and patient outcomes </t>
  </si>
  <si>
    <t xml:space="preserve">Safety and quality roles and responsibilities </t>
  </si>
  <si>
    <t xml:space="preserve">Task-based care </t>
  </si>
  <si>
    <t>Safe environment</t>
  </si>
  <si>
    <t>Clinicians use the safety and quality systems from the Clinical Governance Standard when:
a.	Implementing policies and procedures for partnering with consumers 
b.	Managing risks associated with partnering with consumers
c.	Monitoring processes for partnering with consumers</t>
  </si>
  <si>
    <t>The Service:
a.	Uses the Australian Charter of Healthcare Rights9 
b.	Has processes to support the workforce apply the principles of the Australian Charter of Healthcare Rights in the planning and delivery of cosmetic surgery
c.	Makes the Australian Charter of Healthcare Rights easily accessible for the workforce and patients</t>
  </si>
  <si>
    <t>The Service ensures that its informed consent processes comply with legislation and best practice</t>
  </si>
  <si>
    <t>The Service has processes to provide patients with informed financial consent relating to cosmetic surgery prior to admission</t>
  </si>
  <si>
    <t>The Service has processes to assure itself that clinicians conducting cosmetic surgery have provided patients:  
a.	Information about the cosmetic surgery including expected outcomes, duration of expected outcomes, risks relevant to the patient and possible complications
b.	Information about any medical devices planned for use 
c.	Information on all financial costs relating to the cosmetic surgery 
d.	Information on any possible future costs including management of complications</t>
  </si>
  <si>
    <t>The Service has processes to ensure informed consent is given by a legally eligible decision-maker for patients under the legal age of consent</t>
  </si>
  <si>
    <t>The Service has processes for clinicians to partner with patients to plan, communicate, set and review goals, make decisions and document their preferences for cosmetic surgery</t>
  </si>
  <si>
    <t>The Service supports the workforce to partner with patients, so that patients can be actively involved in their own care</t>
  </si>
  <si>
    <t>The Service makes information freely available to consumers on:
a.	Service location(s) and access details
b.	The clinicians conducting cosmetic surgery in the Service 
c.	Estimated costs associated with cosmetic surgery performed in the Service 
d.	Where estimated costs of services not directly charged by the Service can be obtained  
e.	Where to access post-operative health care if the Service is closed, and in an emergency
f.	Mechanisms for providing feedback and contact details for the appropriate healthcare complaints authority</t>
  </si>
  <si>
    <t>The Service supports clinicians to communicate with patients about cosmetic surgery to ensure: 
a.	Information is provided in a way that meets the needs of patients, and is easy to understand and use 
b.	The clinical needs of patients are addressed while they are accessing cosmetic surgery 
c.	On discharge, patients are provided with verbal and written information about their ongoing care and what to do if emergency assistance is required</t>
  </si>
  <si>
    <t>The Service has processes to assure itself that advertising of cosmetic surgery it commissions or is referenced in:
a.	Is not false, misleading or deceptive, or likely to be misleading, or deceptive
b.	Does not offer a gift, discount or other inducement
c.	Does not use testimonials or purported testimonials about the surgery 
d.	Does not create unreasonable expectation of beneficial treatment 
e.	Does not directly or indirectly encourage the indiscriminate use of cosmetic surgery</t>
  </si>
  <si>
    <t xml:space="preserve">Informed consent </t>
  </si>
  <si>
    <t>Shared decisions and planning care</t>
  </si>
  <si>
    <t>Accessing Service information</t>
  </si>
  <si>
    <t xml:space="preserve">Communication that supports effective partnerships </t>
  </si>
  <si>
    <t xml:space="preserve">Advertising </t>
  </si>
  <si>
    <t>Partnering with consumers in service design</t>
  </si>
  <si>
    <t xml:space="preserve">Partnerships in the planning, design, monitoring and evaluation of cosmetic surgery </t>
  </si>
  <si>
    <t>Click here to navigate to the list of evidence for Action 2.01</t>
  </si>
  <si>
    <t>Click here to navigate to the list of evidence for Action 2.02</t>
  </si>
  <si>
    <t>Click here to navigate to the list of evidence for Action 2.03</t>
  </si>
  <si>
    <t>Click here to navigate to the list of evidence for Action 2.04</t>
  </si>
  <si>
    <t>Click here to navigate to the list of evidence for Action 2.05</t>
  </si>
  <si>
    <t>Click here to navigate to the list of evidence for Action 2.06</t>
  </si>
  <si>
    <t>Click here to navigate to the list of evidence for Action 2.07</t>
  </si>
  <si>
    <t>Click here to navigate to the list of evidence for Action 2.08</t>
  </si>
  <si>
    <t>Click here to navigate to the list of evidence for Action 2.09</t>
  </si>
  <si>
    <t>Click here to navigate to the task list for Action 2.01</t>
  </si>
  <si>
    <t>Click here to navigate to the task list for Action 2.02</t>
  </si>
  <si>
    <t>Click here to navigate to the task list for Action 2.03</t>
  </si>
  <si>
    <t>Click here to navigate to the task list for Action 2.04</t>
  </si>
  <si>
    <t>Click here to navigate to the task list for Action 2.05</t>
  </si>
  <si>
    <t>Click here to navigate to the task list for Action 2.06</t>
  </si>
  <si>
    <t>Click here to navigate to the task list for Action 2.07</t>
  </si>
  <si>
    <t>Click here to navigate to the task list for Action 2.08</t>
  </si>
  <si>
    <t>Click here to navigate to the task list for Action 2.09</t>
  </si>
  <si>
    <t xml:space="preserve">Healthcare rights </t>
  </si>
  <si>
    <t xml:space="preserve">Shared decisions and planning care </t>
  </si>
  <si>
    <t>Communication that support effective partnerships</t>
  </si>
  <si>
    <t>Healthcare rights</t>
  </si>
  <si>
    <t xml:space="preserve">Health literacy </t>
  </si>
  <si>
    <t>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t>
  </si>
  <si>
    <t>The Service: 
a.	Identifies and manages risks associated with infections using the hierarchy of controls in conjunction with infection prevention and control systems 
b.	Identifies requirements for, and provides the workforce with, access to training to prevent and control infections 
c.	Has processes to ensure the workforce has the capacity, skills and access to equipment to implement systems to prevent and control infections 
d.	Has resources and processes to promote effective antimicrobial stewardship 
e.	Identifies requirements for, and provides access to, training to support the workforce to conduct antimicrobial stewardship activities 
f.	Has processes to ensure the workforce has the capacity and skills to implement antimicrobial stewardship 
g.	Plans for public health and pandemic risks</t>
  </si>
  <si>
    <t>The Service applies the quality improvement system from the Clinical Governance Standard when: 
a.	Monitoring the performance of infection prevention and control systems 
b.	Implementing strategies to improve infection prevention and control systems 
c.	Reporting to the workforce, patients and other relevant groups on the performance of infection prevention and control systems 
d.	Monitoring the effectiveness of the antimicrobial stewardship program 
e.	Implementing strategies to improve antimicrobial stewardship outcomes 
f.	Reporting to the workforce, patients and other relevant groups on antimicrobial stewardship outcomes
g.	Supporting and monitoring the safe and sustainable use of infection prevention and control resources</t>
  </si>
  <si>
    <t>The Service has a surveillance strategy for infections, infection risk, and antimicrobial use and prescribing that: 
a.	Incorporates national and jurisdictional information in a timely manner 
b.	Collects data on healthcare-associated and other infections relevant to the size and scope of the Service
c.	Monitors, assesses and uses surveillance data, where available, to reduce the risks associated with infections 
d.	Reports surveillance data on infections to the workforce, patients and other relevant groups 
e.	Collects data on the volume and appropriateness of antimicrobial use relevant to the size and scope of the Service 
f.	Monitors, assesses and uses surveillance data to support appropriate antimicrobial prescribing 
g.	Monitors responsiveness to risks identified through surveillance 
h.	Reports surveillance data on the volume and appropriateness of antimicrobial use to the workforce, patients and other relevant groups</t>
  </si>
  <si>
    <t>The Service has processes to apply standard and transmission-based precautions that are fit for the setting and consistent with the current edition of the Australian Guidelines for the Prevention and Control of Infection in Healthcare,  and jurisdictional requirements, and relevant jurisdictional laws and policies, including work health and safety laws.</t>
  </si>
  <si>
    <t xml:space="preserve">The Service has: 
a.	Collaborative and consultative processes for the assessment and communication of infection risks to patients and the workforce 
b.	Infection prevention and control systems, in conjunction with the hierarchy of controls, in place to reduce transmission of infections so far as is reasonably practicable 
c.	Processes for the use, training, testing and fitting of personal protective equipment by the workforce 
d.	Processes to monitor and respond to changes in scientific and technical knowledge about infections, relevant national or jurisdictional guidance, policy and legislation 
e.	Processes to audit compliance with standard and transmission-based precautions
f.	Processes to assess competence of the workforce in appropriate use of standard and transmission-based precautions 
g.	Processes to improve compliance with standard and transmission-based precautions
h.	Processes for appropriate storage and management of clinical waste and linen  </t>
  </si>
  <si>
    <t>The workforce applies standard and transmission-based precautions whenever required, and consider: 
a.	Patients’ risks, which are evaluated at referral, on admission or on presentation for care, and re-evaluated during care 
b.	Whether a patient has a communicable disease, or an existing or a pre-existing colonisation or infection with organisms of local or national significance 
c.	Accommodation needs and patient placement to prevent and manage infection risks 
d.	Environmental control measures to reduce risk, including but not limited to heating, ventilation and water systems; workflow design; service design; surface finishes 
e.	Precautions required when a patient is moved within the Service or between external Services 
f.	The need for additional environmental cleaning or disinfection processes and resources 
g.	The type of procedure being performed 
h.	Equipment required for routine care</t>
  </si>
  <si>
    <t>The Service has processes to: 
a.	Review data on and respond to infections in the community that may impact patients and the workforce 
b.	Communicate details of a patient’s infectious status during an episode of care, and at transitions of care 
c.	Provide relevant information to a patient about their infectious status, infection risks and the nature and duration of precautions to minimise the spread of infection</t>
  </si>
  <si>
    <t>The Service has a hand hygiene program that is incorporated in its overarching infection prevention and control program as part of standard precautions and: 
a.	Is consistent with the current National Hand Hygiene Initiative, and jurisdictional requirements 
b.	Supports the workforce and consumers to practice hand hygiene</t>
  </si>
  <si>
    <t>The Service has processes for aseptic technique that: 
a.	Identify the procedures in which aseptic technique applies 
b.	Assess the competence of the workforce in performing aseptic technique 
c.	Provide training to address gaps in competency of aseptic technique
d.	Monitor compliance with the organisation’s policies on aseptic technique</t>
  </si>
  <si>
    <t>The Service has processes for the appropriate selection, use, management and removal of invasive medical devices that are consistent with the current edition of the Australian Guidelines for the Prevention and Control of Infection in Healthcare14</t>
  </si>
  <si>
    <t>The Service has processes to maintain a clean, safe and hygienic environment – in line with the current edition of the Australian Guidelines for the Prevention and Control of Infection in Healthcare14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 
d.	Audit the effectiveness of cleaning practice and compliance with its environmental cleaning policy 
e.	Use the results of audits to improve environmental cleaning processes and compliance with policy</t>
  </si>
  <si>
    <t>The Service has processes to evaluate and respond to infection risks for: 
a.	New and existing equipment, devices and products used in the Service 
b.	Clinical and non-clinical areas, and workplace amenity areas 
c.	Maintenance, repair and upgrade of equipment, furnishings and fittings 
d.	Handling, transporting and storing linen 
e.	Novel infections, and risks identified as part of a public health response or pandemic planning</t>
  </si>
  <si>
    <t>The Service has a risk-based workforce vaccine-preventable diseases screening and immunisation policy and program that: 
a.	Is consistent with the current edition of the Australian Immunisation Handbook 
b.	Is consistent with jurisdictional requirements for vaccine preventable diseases 
c.	Addresses specific risks to the workforce, consumers and patients</t>
  </si>
  <si>
    <t>The Service has risk-based processes for preventing and managing infections in the workforce that: 
a.	Are consistent with the relevant state or territory work health and safety regulation and the current edition of the Australian Guidelines for the Prevention and Control of Infection in Healthcare14
b.	Align with state and territory public health requirements for workforce screening and exclusion periods 
c.	Manage risks to the workforce, patients and ongoing services, including for novel infections 
d.	Promote non-attendance for staff at work if unwell and avoiding visiting or volunteering when infection is suspected or actual 
e.	Monitor and manage the movement of staff between clinical areas, care settings, amenity areas and Services
f.	Manage and support members of the workforce who are required to isolate and quarantine following exposure to or acquisition of an infection 
g.	Provide for outbreak monitoring, investigation and management 
h.	Plan for, and manage, ongoing service provision during outbreaks and pandemics or events in which there is increased risk of transmission of infection</t>
  </si>
  <si>
    <t>When reusable equipment and devices are used, the Service has: 
a.	Processes for reprocessing that are consistent with relevant national and international standards, in conjunction with manufacturers’ guidelines 
b.	A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</si>
  <si>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t>The Service has an antimicrobial stewardship program that: 
a.	Includes an antimicrobial stewardship policy 
b.	Provides access to, and promotes the use of, current evidence-based Australian therapeutic guidelines and resources on antimicrobial prescribing 
c.	Has an antimicrobial formulary that is informed by current evidence-based Australian therapeutic guidelines and resources, and includes restriction rules and approval processes 
d.	Incorporates core elements, recommendations and principles from the current Antimicrobial Stewardship Clinical Care Standard  
e.	Acts on the results of antimicrobial use and appropriateness audits to promote continuous quality improvement</t>
  </si>
  <si>
    <t>The Service’s antimicrobial stewardship program will: 
a.	Review antimicrobial prescribing and use 
b.	Use surveillance data on antimicrobial resistance and use to support appropriate prescribing 
c.	Evaluate performance of the program, identify areas for improvement, and take action to improve the appropriateness of antimicrobial prescribing and use 
d.	Report to clinicians and the governing body regarding:
	compliance with the antimicrobial stewardship policy and guidance 
	areas of action for antimicrobial resistance 
	areas of action to improve appropriateness of prescribing and compliance with current evidence-based Australian therapeutic guidelines or resources on antimicrobial prescribing
	the Service’s performance over time for use and appropriateness of use of antimicrobials</t>
  </si>
  <si>
    <t>Reprocessing of resuable medical devices</t>
  </si>
  <si>
    <t>Clinicians use the safety and quality systems from the Clinical Governance Standard when: 
a.	Implementing policies and procedures for medication management 
b.	Managing risks associated with medication management 
c.	Identifying training requirements for medication management</t>
  </si>
  <si>
    <t>The Service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t>
  </si>
  <si>
    <t>The Service has processes to define and verify the scope of clinical practice for prescribing, dispensing and administering medicines for relevant clinicians</t>
  </si>
  <si>
    <t>Clinicians take a best possible medication history as part of the assessment of a patient’s suitability for cosmetic surgery and reconfirm the history as early as possible in the provision of cosmetic surgery and at transitions of care</t>
  </si>
  <si>
    <t>The Service has processes for documenting a patient’s history of medicine allergies and adverse events involving medicines and medical devices in the record for cosmetic surgery on presentation</t>
  </si>
  <si>
    <t>The Service has processes for documenting adverse events involving medicines and medical devices experienced by patients during an episode of care in the healthcare record and in the Service’s incident reporting system</t>
  </si>
  <si>
    <t>The Service has processes for reporting adverse events involving medicines and medical devices experienced by patients to:
a.	Relevant clinicians involved in the patient’s care 
b.	The Therapeutic Goods Administration, in accordance with its requirements</t>
  </si>
  <si>
    <t>The Service has processes to support clinicians to provide patients with information about their individual medicines needs and risks</t>
  </si>
  <si>
    <t>The Service has processes to: 
a.	Support patients to maintain a current and accurate medicines list  
b.	Encourage patients to share their medicines list with receiving clinicians at transitions of care and/or does so on a patient’s behalf with their consent 
c.	Use information on a patient’s medication history to minimise risks in the planning and delivery of cosmetic surgery</t>
  </si>
  <si>
    <t>The Service ensures that information and decision support tools for medicines are available to clinicians</t>
  </si>
  <si>
    <t>The Service complies with manufacturers’ directions, legislation, and jurisdictional requirements for the: 
a.	Safe and secure storage and distribution of medicines 
b.	Storage of temperature-sensitive medicines and cold chain management 
c.	Disposal of unused, unwanted or expired medicines</t>
  </si>
  <si>
    <t>The Service: 
a.	Identifies high-risk medicines used within the organisation 
b.	Has a system to store, prescribe, supply and administer high-risk medicines safely</t>
  </si>
  <si>
    <t>Click here to navigate to the list of evidence for Action 4.01</t>
  </si>
  <si>
    <t>Click here to navigate to the list of evidence for Action 4.02</t>
  </si>
  <si>
    <t>Click here to navigate to the list of evidence for Action 4.03</t>
  </si>
  <si>
    <t>Click here to navigate to the list of evidence for Action 4.04</t>
  </si>
  <si>
    <t>Click here to navigate to the list of evidence for Action 4.05</t>
  </si>
  <si>
    <t>Click here to navigate to the list of evidence for Action 4.06</t>
  </si>
  <si>
    <t>Click here to navigate to the list of evidence for Action 4.07</t>
  </si>
  <si>
    <t>Click here to navigate to the list of evidence for Action 4.08</t>
  </si>
  <si>
    <t>Click here to navigate to the list of evidence for Action 4.09</t>
  </si>
  <si>
    <t>Click here to navigate to the task list for Action 4.01</t>
  </si>
  <si>
    <t>Click here to navigate to the task list for Action 4.02</t>
  </si>
  <si>
    <t>Click here to navigate to the task list for Action 4.03</t>
  </si>
  <si>
    <t>Click here to navigate to the task list for Action 4.04</t>
  </si>
  <si>
    <t>Click here to navigate to the task list for Action 4.05</t>
  </si>
  <si>
    <t>Click here to navigate to the task list for Action 4.06</t>
  </si>
  <si>
    <t>Click here to navigate to the task list for Action 4.07</t>
  </si>
  <si>
    <t>Click here to navigate to the task list for Action 4.08</t>
  </si>
  <si>
    <t>Click here to navigate to the task list for Action 4.09</t>
  </si>
  <si>
    <t>Adverse events involving medicines</t>
  </si>
  <si>
    <t>Medication management process</t>
  </si>
  <si>
    <t xml:space="preserve">Information and decision support tools for medicines </t>
  </si>
  <si>
    <t>Safe and secure storage and distribution for medicines</t>
  </si>
  <si>
    <t xml:space="preserve">High-risk medicines </t>
  </si>
  <si>
    <t xml:space="preserve">Adverse events involving medicines </t>
  </si>
  <si>
    <t xml:space="preserve">Information for patients </t>
  </si>
  <si>
    <t>Medication reconcilliation</t>
  </si>
  <si>
    <t xml:space="preserve">High-risk mediicnes </t>
  </si>
  <si>
    <t>Clinicians use the safety and quality systems from the Clinical Governance Standard when: 
a.	Implementing policies and procedures for comprehensive care 
b.	Managing risks associated with comprehensive care 
c.	Identifying training requirements to deliver comprehensive care</t>
  </si>
  <si>
    <t>The Service applies the quality improvement system from the Clinical Governance Standard when: 
a.	Monitoring the delivery of comprehensive care 
b.	Implementing strategies to improve the outcomes from comprehensive care and associated processes 
c.	Reporting on the delivery of comprehensive care</t>
  </si>
  <si>
    <t>The Service has systems for comprehensive care that: 
a.	Provide care to patients in the setting that best meets their clinical needs 
b.	Ensure timely referral of patients with specialist healthcare needs to relevant services 
c.	Identify, at all times, the clinician with overall accountability for a patient’s care</t>
  </si>
  <si>
    <t>The Service has processes to: 
a.	Support multidisciplinary collaboration and teamwork 
b.	Define the roles and responsibilities of each clinician working in a team</t>
  </si>
  <si>
    <t xml:space="preserve">Clinicians work collaboratively to plan and deliver comprehensive </t>
  </si>
  <si>
    <t>The Service facilitates reporting to other relevant clinicians involved in a patient’s ongoing care</t>
  </si>
  <si>
    <t>The Service has processes to assure itself that clinicians conducting cosmetic surgery assess a patient’s suitability for the cosmetic surgery and is informed by:
a.	A patient’s general health, including psychological health and other medical conditions that may impact suitability for cosmetic surgery
b.	Where available, information from a patient’s referring clinician
c.	The patient’s goals 
d.	Outcomes of independent psychological assessments when further assessment is undertaken</t>
  </si>
  <si>
    <t>The Service has processes relevant to the patient accessing cosmetic surgery for integrated and timely screening and assessment</t>
  </si>
  <si>
    <t>The Service has processes to assure itself that clinicians conducting cosmetic surgery: 
a.	Develop and agree to a plan for the cosmetic surgery with the patient 
b.	Deliver cosmetic surgery in accordance with the agreed plan for cosmetic surgery
c.	Monitor patients following cosmetic surgery
d.	Provide post-operative discharge instructions to the patient, including when to seek emergency assistance 
e.	Schedule follow-up health care when required</t>
  </si>
  <si>
    <t xml:space="preserve">The Service has systems that are consistent with best-practice guidelines for:
a.	Falls prevention 
b.	Minimising harm from falls 
c.	Post-falls management  </t>
  </si>
  <si>
    <t>The Service ensures that equipment, devices and tools are available to promote safe mobility and manage risks of falls</t>
  </si>
  <si>
    <t>Clinicians providing care to patients at risk of falls provide patients with information about reducing falls risks and fall-prevention strategies</t>
  </si>
  <si>
    <t>Click here to navigate to the list of evidence for Action 5.01</t>
  </si>
  <si>
    <t>Click here to navigate to the list of evidence for Action 5.02</t>
  </si>
  <si>
    <t>Click here to navigate to the list of evidence for Action 5.03</t>
  </si>
  <si>
    <t>Click here to navigate to the list of evidence for Action 5.04</t>
  </si>
  <si>
    <t>Click here to navigate to the list of evidence for Action 5.05</t>
  </si>
  <si>
    <t>Click here to navigate to the list of evidence for Action 5.06</t>
  </si>
  <si>
    <t>Click here to navigate to the list of evidence for Action 5.07</t>
  </si>
  <si>
    <t>Click here to navigate to the list of evidence for Action 5.08</t>
  </si>
  <si>
    <t>Click here to navigate to the list of evidence for Action 5.09</t>
  </si>
  <si>
    <t>Click here to navigate to the task list for Action 5.01</t>
  </si>
  <si>
    <t>Click here to navigate to the task list for Action 5.02</t>
  </si>
  <si>
    <t>Click here to navigate to the task list for Action 5.03</t>
  </si>
  <si>
    <t>Click here to navigate to the task list for Action 5.04</t>
  </si>
  <si>
    <t>Click here to navigate to the task list for Action 5.05</t>
  </si>
  <si>
    <t>Click here to navigate to the task list for Action 5.06</t>
  </si>
  <si>
    <t>Click here to navigate to the task list for Action 5.07</t>
  </si>
  <si>
    <t>Click here to navigate to the task list for Action 5.08</t>
  </si>
  <si>
    <t>Click here to navigate to the task list for Action 5.09</t>
  </si>
  <si>
    <t>Planning and developing comprehensive care</t>
  </si>
  <si>
    <t xml:space="preserve">Suitability for cosmetic surgery </t>
  </si>
  <si>
    <t xml:space="preserve">Screening and assessment </t>
  </si>
  <si>
    <t>Planning and delivering comprehensive care</t>
  </si>
  <si>
    <t xml:space="preserve">Minimsing patient harm from falls </t>
  </si>
  <si>
    <t>Suitability for cosmetic surgery</t>
  </si>
  <si>
    <t>Screening and assessment</t>
  </si>
  <si>
    <t xml:space="preserve">Planning and delivering comprehensive care </t>
  </si>
  <si>
    <t xml:space="preserve">Minimising patient harm from falls </t>
  </si>
  <si>
    <t>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t>
  </si>
  <si>
    <t>The Service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t>
  </si>
  <si>
    <t>The Service has clinical communications processes to support effective communication when: 
a.	Patient identification and procedure matching should occur 
b.	All or part of a patient’s care is transferred within a Service, between multidisciplinary teams, between clinicians or between Services, and on discharge 
c.	Critical information about a patient’s care, including information on risks, emerges or changes</t>
  </si>
  <si>
    <t>The Service: 
a.	Defines approved identifiers for patients according to best-practice guidelines 
b.	Requires at least three approved identifiers on registration and admission; when care, medication, therapy and cosmetic surgery is provided; and when clinical handover, transfer or discharge documentation is generated</t>
  </si>
  <si>
    <t>The Service specifies the: 
a.	Processes to correctly match patients to their care 
b.	Information that is documented about the process of correctly matching patients to their intended care</t>
  </si>
  <si>
    <t>The Service, in collaboration with clinicians, defines the: 
a.	Minimum information content to be communicated at clinical handover, based on best-practice guidelines 
b.	Risks relevant to the service context and the particular needs of the patient 
c.	Clinicians who are to be involved in the clinical handover</t>
  </si>
  <si>
    <t>Clinicians use structured clinical handover processes that include: 
a.	Preparing and scheduling clinical handover 
b.	Having the relevant information at clinical handover 
c.	Organising relevant clinicians and others to participate in clinical handover 
d.	Being aware of the patient’s goals and preferences 
e.	Supporting patients, carers and families to be involved in clinical handover, in accordance with the wishes of the patient 
f.	Ensuring that clinical handover results in the transfer of information, responsibility and accountability for care</t>
  </si>
  <si>
    <t>Clinicians and multidisciplinary teams use clinical communication processes to effectively communicate critical information, alerts and risks, in a timely way, to patients and clinicians who make decisions about ongoing healthcare</t>
  </si>
  <si>
    <t>The Service ensures there are communication processes for patients to directly communicate critical information and risks about care to clinicians</t>
  </si>
  <si>
    <t>The Service has processes to contemporaneously document information in the healthcare record, including: 
a.	Critical information, alerts and risks 
b.	Reassessment processes and outcomes 
c.	Changes to the patient’s care plan</t>
  </si>
  <si>
    <t>Click here to navigate to the list of evidence for Action 6.01</t>
  </si>
  <si>
    <t>Click here to navigate to the list of evidence for Action 6.02</t>
  </si>
  <si>
    <t>Click here to navigate to the list of evidence for Action 6.03</t>
  </si>
  <si>
    <t>Click here to navigate to the list of evidence for Action 6.04</t>
  </si>
  <si>
    <t>Click here to navigate to the list of evidence for Action 6.05</t>
  </si>
  <si>
    <t>Click here to navigate to the list of evidence for Action 6.06</t>
  </si>
  <si>
    <t>Click here to navigate to the list of evidence for Action 6.07</t>
  </si>
  <si>
    <t>Click here to navigate to the list of evidence for Action 6.08</t>
  </si>
  <si>
    <t>Click here to navigate to the list of evidence for Action 6.09</t>
  </si>
  <si>
    <t>Click here to navigate to the task list for Action 6.01</t>
  </si>
  <si>
    <t>Click here to navigate to the task list for Action 6.02</t>
  </si>
  <si>
    <t>Click here to navigate to the task list for Action 6.03</t>
  </si>
  <si>
    <t>Click here to navigate to the task list for Action 6.04</t>
  </si>
  <si>
    <t>Click here to navigate to the task list for Action 6.05</t>
  </si>
  <si>
    <t>Click here to navigate to the task list for Action 6.06</t>
  </si>
  <si>
    <t>Click here to navigate to the task list for Action 6.07</t>
  </si>
  <si>
    <t>Click here to navigate to the task list for Action 6.08</t>
  </si>
  <si>
    <t>Click here to navigate to the task list for Action 6.09</t>
  </si>
  <si>
    <t xml:space="preserve">Communication at clinical handover </t>
  </si>
  <si>
    <t>The Service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</si>
  <si>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The Service has processes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t>
  </si>
  <si>
    <t>The Service has processes to recognise acute deterioration in mental state during or following cosmetic surgery that require clinicians to: 
a.	Monitor patients at risk of acute deterioration in mental state, including patients at risk of developing delirium 
b.	Include the person’s known early warning signs of deterioration in mental state in their individualised monitoring plan 
c.	Assess possible causes of acute deterioration in mental state, including delirium, when changes in behaviour, cognitive function, perception, physical function or emotional state are observed or reported 
d.	Determine the required level of observation for a patient at risk of acute deterioration in mental state 
e.	Document and communicate observed or reported changes in mental state</t>
  </si>
  <si>
    <t>The Service supports the workforce to: 
a.	Use protocols that specify criteria and pathways for escalating care to call for emergency assistance in a timely way
b.	Notify a patient’s other care providers, family and carers when their care is escalated</t>
  </si>
  <si>
    <t>The Service has processes for patients, carers or families to directly escalate care</t>
  </si>
  <si>
    <t>The Service has processes that support a timely response by clinicians with the skills required to manage episodes of acute deterioration</t>
  </si>
  <si>
    <t>The Service has processes to ensure rapid access at all times to at least one clinician, either on site or in close proximity, who can deliver advanced life support</t>
  </si>
  <si>
    <t>The Service has processes for rapid referral to services that can provide definitive management of acute physical deterioration</t>
  </si>
  <si>
    <t>The Service has processes to ensure rapid referral to mental health services to meet the needs of patients whose mental state has acutely deteriorated</t>
  </si>
  <si>
    <t>Click here to navigate to the list of evidence for Action 7.01</t>
  </si>
  <si>
    <t>Click here to navigate to the list of evidence for Action 7.02</t>
  </si>
  <si>
    <t>Click here to navigate to the list of evidence for Action 7.03</t>
  </si>
  <si>
    <t>Click here to navigate to the list of evidence for Action 7.04</t>
  </si>
  <si>
    <t>Click here to navigate to the list of evidence for Action 7.05</t>
  </si>
  <si>
    <t>Click here to navigate to the list of evidence for Action 7.06</t>
  </si>
  <si>
    <t>Click here to navigate to the list of evidence for Action 7.07</t>
  </si>
  <si>
    <t>Click here to navigate to the list of evidence for Action 7.08</t>
  </si>
  <si>
    <t>Click here to navigate to the list of evidence for Action 7.09</t>
  </si>
  <si>
    <t>Click here to navigate to the task list for Action 7.09</t>
  </si>
  <si>
    <t>Click here to navigate to the task list for Action 7.08</t>
  </si>
  <si>
    <t>Click here to navigate to the task list for Action 7.07</t>
  </si>
  <si>
    <t>Click here to navigate to the task list for Action 7.06</t>
  </si>
  <si>
    <t>Click here to navigate to the task list for Action 7.05</t>
  </si>
  <si>
    <t>Click here to navigate to the task list for Action 7.04</t>
  </si>
  <si>
    <t>Click here to navigate to the task list for Action 7.03</t>
  </si>
  <si>
    <t>Click here to navigate to the task list for Action 7.02</t>
  </si>
  <si>
    <t>Click here to navigate to the task list for Action 7.01</t>
  </si>
  <si>
    <t>Policies and Procedures</t>
  </si>
  <si>
    <t>Evaluating performance</t>
  </si>
  <si>
    <t>Task-based care</t>
  </si>
  <si>
    <t>Safe environment for delivery of care</t>
  </si>
  <si>
    <t xml:space="preserve">Safe and secure storage and distribution of medicines </t>
  </si>
  <si>
    <t>Informed consent</t>
  </si>
  <si>
    <t>Partnerships in the planning, design, monitoring and evaluation of cosmetic surgery</t>
  </si>
  <si>
    <t>Communicating clinical information</t>
  </si>
  <si>
    <t>Service:</t>
  </si>
  <si>
    <t>There is a worksheet for each of the seven Standards in the National Safety and Quality Cosmetic Surgery Standards. The worksheet includes columns for the actions, reflective questions, examples of evidence, performance rating, estimate of percentage complete, action plan or comments, responsible person or area, due date and priority rating.
Below is a screenshot of the worksheet for the Clinical Governance Standard:</t>
  </si>
  <si>
    <t>There are two ways to update the task list:
- Option 1: Use the available columns in the Standard worksheet
- Option 2: Use the task list worksheet</t>
  </si>
  <si>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National Safety and Quality Cosmetic Surgery Standards
</t>
    </r>
    <r>
      <rPr>
        <sz val="10"/>
        <color theme="1"/>
        <rFont val="Symbol"/>
        <family val="1"/>
        <charset val="2"/>
      </rPr>
      <t>·</t>
    </r>
    <r>
      <rPr>
        <sz val="10"/>
        <color theme="1"/>
        <rFont val="Arial"/>
        <family val="2"/>
      </rPr>
      <t xml:space="preserve"> Summary of actions met, not met and not applicable in raw figures and in percent figures</t>
    </r>
  </si>
  <si>
    <t xml:space="preserve">To update the evidence list:
</t>
  </si>
  <si>
    <r>
      <t xml:space="preserve">Use the hyperlinks in the </t>
    </r>
    <r>
      <rPr>
        <i/>
        <sz val="10"/>
        <color theme="1"/>
        <rFont val="Arial"/>
        <family val="2"/>
      </rPr>
      <t>Link to evidence column</t>
    </r>
    <r>
      <rPr>
        <sz val="10"/>
        <color theme="1"/>
        <rFont val="Arial"/>
        <family val="2"/>
      </rPr>
      <t xml:space="preserve"> (column C)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</si>
  <si>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F)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G)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H)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I)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J) lists hyperlinks to the task list worksheet. Hyperlink cells are shaded with a pale yellow colour.</t>
    </r>
  </si>
  <si>
    <t>The Australian Commission on Safety and Quality in Health Care (the Commission) developed this monitoring tool as part of a suite of resources to assist Services implementing the National Safety and Quality Cosmetic Surgery Standards (Cosmetic Surgery Standards). 
This tool supports Services seeking accreditation against the Cosmetic Surgery Standards as it tracks examples of evidence against the associated action items.
The use of this tool is optional, and it does not need to be provided to assessors as part of accreditation.
Before you proceed, please enter your organisation's name in the space provided below:</t>
  </si>
  <si>
    <t>The Service partners with the workforce and patients to seek and incorporate their views and experiences into the planning, design, monitoring and evaluation of cosmetic surgery services</t>
  </si>
  <si>
    <t>Based on the Cosmetic Surgery Standards, December 2023</t>
  </si>
  <si>
    <t>List of evidence for the Cosmetic Surgery Standards, December 2023</t>
  </si>
  <si>
    <t>Task list for the Cosmetic Surgery Standards, December 2023</t>
  </si>
  <si>
    <t>There are 22 worksheets in this workbook. Click on the hyperlinks below to navigate to the relevant worksheet:</t>
  </si>
  <si>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D) requires you to determine whether your Service meets the requirement of the actions. The available evidence should be able to assist you with determining the ratings in this column.
Entries in this column are limited to the following:
- Met
- Mostly met with some exceptions
- Partially met
- Substantially not met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E) is linked with entries in the </t>
    </r>
    <r>
      <rPr>
        <i/>
        <sz val="10"/>
        <color theme="1"/>
        <rFont val="Arial"/>
        <family val="2"/>
      </rPr>
      <t xml:space="preserve">How do you rate your performance </t>
    </r>
    <r>
      <rPr>
        <sz val="10"/>
        <color theme="1"/>
        <rFont val="Arial"/>
        <family val="2"/>
      </rPr>
      <t xml:space="preserve">column (column D).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</si>
  <si>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u/>
        <sz val="10"/>
        <color theme="1"/>
        <rFont val="Arial"/>
        <family val="2"/>
      </rPr>
      <t>Option 1: Use the available columns in the Standard worksheet</t>
    </r>
    <r>
      <rPr>
        <sz val="10"/>
        <color theme="1"/>
        <rFont val="Arial"/>
        <family val="2"/>
      </rPr>
      <t xml:space="preserve">
Columns F to I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F to I in the Standard worksheet by clicking on the Hide Button located above column K.
Use the hyperlinks in the </t>
    </r>
    <r>
      <rPr>
        <i/>
        <sz val="10"/>
        <color theme="1"/>
        <rFont val="Arial"/>
        <family val="2"/>
      </rPr>
      <t xml:space="preserve">Link to task list </t>
    </r>
    <r>
      <rPr>
        <sz val="10"/>
        <color theme="1"/>
        <rFont val="Arial"/>
        <family val="2"/>
      </rPr>
      <t xml:space="preserve">column (column J)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</si>
  <si>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r>
      <t xml:space="preserve">The column headings in the Standards worksheets are as follows:
</t>
    </r>
    <r>
      <rPr>
        <sz val="10"/>
        <color theme="1"/>
        <rFont val="Symbol"/>
        <family val="1"/>
        <charset val="2"/>
      </rPr>
      <t>·</t>
    </r>
    <r>
      <rPr>
        <sz val="10"/>
        <color theme="1"/>
        <rFont val="Arial"/>
        <family val="2"/>
      </rPr>
      <t xml:space="preserve"> </t>
    </r>
    <r>
      <rPr>
        <i/>
        <sz val="10"/>
        <color theme="1"/>
        <rFont val="Arial"/>
        <family val="2"/>
      </rPr>
      <t>Actions</t>
    </r>
    <r>
      <rPr>
        <sz val="10"/>
        <color theme="1"/>
        <rFont val="Arial"/>
        <family val="2"/>
      </rPr>
      <t xml:space="preserve"> (columns A and B) state the action number and requirements from the NSQCS Standards
</t>
    </r>
    <r>
      <rPr>
        <sz val="10"/>
        <color theme="1"/>
        <rFont val="Symbol"/>
        <family val="1"/>
        <charset val="2"/>
      </rPr>
      <t>·</t>
    </r>
    <r>
      <rPr>
        <sz val="10"/>
        <color theme="1"/>
        <rFont val="Arial"/>
        <family val="2"/>
      </rPr>
      <t xml:space="preserve"> </t>
    </r>
    <r>
      <rPr>
        <i/>
        <sz val="10"/>
        <color theme="1"/>
        <rFont val="Arial"/>
        <family val="2"/>
      </rPr>
      <t>Link to evidence</t>
    </r>
    <r>
      <rPr>
        <sz val="10"/>
        <color theme="1"/>
        <rFont val="Arial"/>
        <family val="2"/>
      </rPr>
      <t xml:space="preserve"> (column C) lists hyperlinks to the evidence list worksheet. Hyperlink cells are shaded with a pale yellow colour.</t>
    </r>
  </si>
  <si>
    <t>Number of actions updated against the number of actions in the NSQCS Standards:</t>
  </si>
  <si>
    <t xml:space="preserve">Safe environment for delivery of care </t>
  </si>
  <si>
    <t>The Service establishes and maintains systems to adapt clinical practices to reduce and mitigate its contribution to emissions</t>
  </si>
  <si>
    <r>
      <rPr>
        <b/>
        <sz val="10"/>
        <color rgb="FF1E7688"/>
        <rFont val="Arial"/>
        <family val="2"/>
      </rPr>
      <t>Governance</t>
    </r>
    <r>
      <rPr>
        <sz val="10"/>
        <color rgb="FF1E7688"/>
        <rFont val="Arial"/>
        <family val="2"/>
      </rPr>
      <t>: Clinical Governance Standard worksheet</t>
    </r>
  </si>
  <si>
    <r>
      <rPr>
        <b/>
        <sz val="10"/>
        <color rgb="FF1E7688"/>
        <rFont val="Arial"/>
        <family val="2"/>
      </rPr>
      <t>Gov-EL</t>
    </r>
    <r>
      <rPr>
        <sz val="10"/>
        <color rgb="FF1E7688"/>
        <rFont val="Arial"/>
        <family val="2"/>
      </rPr>
      <t>: Evidence list worksheet for the Clinical Governance Standard</t>
    </r>
  </si>
  <si>
    <r>
      <rPr>
        <b/>
        <sz val="10"/>
        <color rgb="FF1E7688"/>
        <rFont val="Arial"/>
        <family val="2"/>
      </rPr>
      <t>Gov-TL</t>
    </r>
    <r>
      <rPr>
        <sz val="10"/>
        <color rgb="FF1E7688"/>
        <rFont val="Arial"/>
        <family val="2"/>
      </rPr>
      <t>: Task list worksheet for the Clinical Governance Standard</t>
    </r>
  </si>
  <si>
    <r>
      <rPr>
        <b/>
        <sz val="10"/>
        <color rgb="FF1E7688"/>
        <rFont val="Arial"/>
        <family val="2"/>
      </rPr>
      <t>Partnering</t>
    </r>
    <r>
      <rPr>
        <sz val="10"/>
        <color rgb="FF1E7688"/>
        <rFont val="Arial"/>
        <family val="2"/>
      </rPr>
      <t>: Partnering with Consumers Standard worksheet</t>
    </r>
  </si>
  <si>
    <r>
      <rPr>
        <b/>
        <sz val="10"/>
        <color rgb="FF1E7688"/>
        <rFont val="Arial"/>
        <family val="2"/>
      </rPr>
      <t>Part-EL</t>
    </r>
    <r>
      <rPr>
        <sz val="10"/>
        <color rgb="FF1E7688"/>
        <rFont val="Arial"/>
        <family val="2"/>
      </rPr>
      <t>: Evidence list worksheet for the Partnering with Consumers Standard</t>
    </r>
  </si>
  <si>
    <r>
      <rPr>
        <b/>
        <sz val="10"/>
        <color rgb="FF1E7688"/>
        <rFont val="Arial"/>
        <family val="2"/>
      </rPr>
      <t>Part-TL</t>
    </r>
    <r>
      <rPr>
        <sz val="10"/>
        <color rgb="FF1E7688"/>
        <rFont val="Arial"/>
        <family val="2"/>
      </rPr>
      <t>: Task list worksheet for the Partnering with Consumers Standard</t>
    </r>
  </si>
  <si>
    <r>
      <rPr>
        <b/>
        <sz val="10"/>
        <color rgb="FF1E7688"/>
        <rFont val="Arial"/>
        <family val="2"/>
      </rPr>
      <t>PCI</t>
    </r>
    <r>
      <rPr>
        <sz val="10"/>
        <color rgb="FF1E7688"/>
        <rFont val="Arial"/>
        <family val="2"/>
      </rPr>
      <t>: Preventing and Controlling Infections Standard worksheet</t>
    </r>
  </si>
  <si>
    <r>
      <rPr>
        <b/>
        <sz val="10"/>
        <color rgb="FF1E7688"/>
        <rFont val="Arial"/>
        <family val="2"/>
      </rPr>
      <t>PCI-EL</t>
    </r>
    <r>
      <rPr>
        <sz val="10"/>
        <color rgb="FF1E7688"/>
        <rFont val="Arial"/>
        <family val="2"/>
      </rPr>
      <t>: Evidence list worksheet for the Preventing and Controlling Infections Standard</t>
    </r>
  </si>
  <si>
    <r>
      <rPr>
        <b/>
        <sz val="10"/>
        <color rgb="FF1E7688"/>
        <rFont val="Arial"/>
        <family val="2"/>
      </rPr>
      <t>PCI-TL</t>
    </r>
    <r>
      <rPr>
        <sz val="10"/>
        <color rgb="FF1E7688"/>
        <rFont val="Arial"/>
        <family val="2"/>
      </rPr>
      <t>: Task list worksheet for the Preventing and Controlling Infections Standard</t>
    </r>
  </si>
  <si>
    <r>
      <rPr>
        <b/>
        <sz val="10"/>
        <color rgb="FF1E7688"/>
        <rFont val="Arial"/>
        <family val="2"/>
      </rPr>
      <t>MedSafety</t>
    </r>
    <r>
      <rPr>
        <sz val="10"/>
        <color rgb="FF1E7688"/>
        <rFont val="Arial"/>
        <family val="2"/>
      </rPr>
      <t>: Medication Safety Standard worksheet</t>
    </r>
  </si>
  <si>
    <r>
      <rPr>
        <b/>
        <sz val="10"/>
        <color rgb="FF1E7688"/>
        <rFont val="Arial"/>
        <family val="2"/>
      </rPr>
      <t>Med-EL</t>
    </r>
    <r>
      <rPr>
        <sz val="10"/>
        <color rgb="FF1E7688"/>
        <rFont val="Arial"/>
        <family val="2"/>
      </rPr>
      <t>: Evidence list worksheet for the Medication Safety Standard</t>
    </r>
  </si>
  <si>
    <r>
      <rPr>
        <b/>
        <sz val="10"/>
        <color rgb="FF1E7688"/>
        <rFont val="Arial"/>
        <family val="2"/>
      </rPr>
      <t>Med-TL</t>
    </r>
    <r>
      <rPr>
        <sz val="10"/>
        <color rgb="FF1E7688"/>
        <rFont val="Arial"/>
        <family val="2"/>
      </rPr>
      <t>: Task list worksheet for the Medication Safety Standard</t>
    </r>
  </si>
  <si>
    <r>
      <rPr>
        <b/>
        <sz val="10"/>
        <color rgb="FF1E7688"/>
        <rFont val="Arial"/>
        <family val="2"/>
      </rPr>
      <t>CompCare</t>
    </r>
    <r>
      <rPr>
        <sz val="10"/>
        <color rgb="FF1E7688"/>
        <rFont val="Arial"/>
        <family val="2"/>
      </rPr>
      <t>: Comprehensive Care Standard worksheet</t>
    </r>
  </si>
  <si>
    <r>
      <rPr>
        <b/>
        <sz val="10"/>
        <color rgb="FF1E7688"/>
        <rFont val="Arial"/>
        <family val="2"/>
      </rPr>
      <t>Comp-EL</t>
    </r>
    <r>
      <rPr>
        <sz val="10"/>
        <color rgb="FF1E7688"/>
        <rFont val="Arial"/>
        <family val="2"/>
      </rPr>
      <t>: Evidence list worksheet for the Comprehensive Care Standard</t>
    </r>
  </si>
  <si>
    <r>
      <rPr>
        <b/>
        <sz val="10"/>
        <color rgb="FF1E7688"/>
        <rFont val="Arial"/>
        <family val="2"/>
      </rPr>
      <t>Comp-TL</t>
    </r>
    <r>
      <rPr>
        <sz val="10"/>
        <color rgb="FF1E7688"/>
        <rFont val="Arial"/>
        <family val="2"/>
      </rPr>
      <t>: Task list worksheet for the Comprehensive Care Standard</t>
    </r>
  </si>
  <si>
    <r>
      <rPr>
        <b/>
        <sz val="10"/>
        <color rgb="FF1E7688"/>
        <rFont val="Arial"/>
        <family val="2"/>
      </rPr>
      <t>Communicating</t>
    </r>
    <r>
      <rPr>
        <sz val="10"/>
        <color rgb="FF1E7688"/>
        <rFont val="Arial"/>
        <family val="2"/>
      </rPr>
      <t>: Communicating for Safety Standard worksheet</t>
    </r>
  </si>
  <si>
    <r>
      <rPr>
        <b/>
        <sz val="10"/>
        <color rgb="FF1E7688"/>
        <rFont val="Arial"/>
        <family val="2"/>
      </rPr>
      <t>Comm-EL</t>
    </r>
    <r>
      <rPr>
        <sz val="10"/>
        <color rgb="FF1E7688"/>
        <rFont val="Arial"/>
        <family val="2"/>
      </rPr>
      <t>: Evidence list worksheet for the Communicating for Safety Standard</t>
    </r>
  </si>
  <si>
    <r>
      <rPr>
        <b/>
        <sz val="10"/>
        <color rgb="FF1E7688"/>
        <rFont val="Arial"/>
        <family val="2"/>
      </rPr>
      <t>Comm-TL</t>
    </r>
    <r>
      <rPr>
        <sz val="10"/>
        <color rgb="FF1E7688"/>
        <rFont val="Arial"/>
        <family val="2"/>
      </rPr>
      <t>: Task list worksheet for the Communicating for Safety Standard</t>
    </r>
  </si>
  <si>
    <r>
      <rPr>
        <b/>
        <sz val="10"/>
        <color rgb="FF1E7688"/>
        <rFont val="Arial"/>
        <family val="2"/>
      </rPr>
      <t>RR</t>
    </r>
    <r>
      <rPr>
        <sz val="10"/>
        <color rgb="FF1E7688"/>
        <rFont val="Arial"/>
        <family val="2"/>
      </rPr>
      <t>: Recognising and Responding to Acute Deterioration Standard worksheet</t>
    </r>
  </si>
  <si>
    <r>
      <rPr>
        <b/>
        <sz val="10"/>
        <color rgb="FF1E7688"/>
        <rFont val="Arial"/>
        <family val="2"/>
      </rPr>
      <t>RR-EL</t>
    </r>
    <r>
      <rPr>
        <sz val="10"/>
        <color rgb="FF1E7688"/>
        <rFont val="Arial"/>
        <family val="2"/>
      </rPr>
      <t>: Evidence list worksheet for the Recognising and Responding to Acute Deterioration Standard</t>
    </r>
  </si>
  <si>
    <r>
      <rPr>
        <b/>
        <sz val="10"/>
        <color rgb="FF1E7688"/>
        <rFont val="Arial"/>
        <family val="2"/>
      </rPr>
      <t>RR-TL</t>
    </r>
    <r>
      <rPr>
        <sz val="10"/>
        <color rgb="FF1E7688"/>
        <rFont val="Arial"/>
        <family val="2"/>
      </rPr>
      <t>: Task list worksheet for the Recognising and Responding to Acute Deterioration Standard</t>
    </r>
  </si>
  <si>
    <r>
      <rPr>
        <b/>
        <sz val="10"/>
        <color rgb="FF1E7688"/>
        <rFont val="Arial"/>
        <family val="2"/>
      </rPr>
      <t>Overview of progress</t>
    </r>
    <r>
      <rPr>
        <sz val="10"/>
        <color rgb="FF1E7688"/>
        <rFont val="Arial"/>
        <family val="2"/>
      </rPr>
      <t>: Summary report</t>
    </r>
  </si>
  <si>
    <t>Safe and secure distribution of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</si>
</sst>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C09]dd\-mmmm\-yyyy;@"/>
  </numFmts>
  <fonts count="20">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i/>
      <sz val="10"/>
      <color theme="1"/>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10"/>
      <color theme="1"/>
      <name val="Arial"/>
      <family val="1"/>
      <charset val="2"/>
    </font>
    <font>
      <sz val="10"/>
      <color rgb="FF1E7688"/>
      <name val="Arial"/>
      <family val="2"/>
    </font>
    <font>
      <b/>
      <sz val="10"/>
      <color rgb="FF1E7688"/>
      <name val="Arial"/>
      <family val="2"/>
    </font>
    <font>
      <sz val="10"/>
      <color rgb="FF004C6E"/>
      <name val="Arial"/>
      <family val="2"/>
    </font>
  </fonts>
  <fills count="15">
    <fill>
      <patternFill patternType="none"/>
    </fill>
    <fill>
      <patternFill patternType="gray125"/>
    </fill>
    <fill>
      <patternFill patternType="solid">
        <fgColor rgb="FFBA1C8D"/>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2636A8"/>
        <bgColor indexed="64"/>
      </patternFill>
    </fill>
    <fill>
      <patternFill patternType="solid">
        <fgColor rgb="FFD7D7D7"/>
        <bgColor indexed="64"/>
      </patternFill>
    </fill>
    <fill>
      <patternFill patternType="solid">
        <fgColor rgb="FFD79522"/>
        <bgColor indexed="64"/>
      </patternFill>
    </fill>
    <fill>
      <patternFill patternType="solid">
        <fgColor rgb="FF007BAD"/>
        <bgColor indexed="64"/>
      </patternFill>
    </fill>
    <fill>
      <patternFill patternType="solid">
        <fgColor rgb="FF389D1D"/>
        <bgColor indexed="64"/>
      </patternFill>
    </fill>
    <fill>
      <patternFill patternType="solid">
        <fgColor rgb="FFB32087"/>
        <bgColor indexed="64"/>
      </patternFill>
    </fill>
    <fill>
      <patternFill patternType="solid">
        <fgColor rgb="FF005960"/>
        <bgColor indexed="64"/>
      </patternFill>
    </fill>
    <fill>
      <patternFill patternType="solid">
        <fgColor rgb="FF5F00B7"/>
        <bgColor indexed="64"/>
      </patternFill>
    </fill>
    <fill>
      <patternFill patternType="solid">
        <fgColor rgb="FF1E7688"/>
        <bgColor indexed="64"/>
      </patternFill>
    </fill>
  </fills>
  <borders count="82">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style="thin">
        <color theme="0" tint="-0.14996795556505021"/>
      </right>
      <top style="thin">
        <color theme="0"/>
      </top>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diagonal/>
    </border>
    <border>
      <left/>
      <right style="thin">
        <color theme="0" tint="-0.14990691854609822"/>
      </right>
      <top style="thin">
        <color theme="0"/>
      </top>
      <bottom style="thin">
        <color theme="0"/>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right>
      <top style="thin">
        <color theme="0" tint="-0.14993743705557422"/>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0691854609822"/>
      </bottom>
      <diagonal/>
    </border>
    <border>
      <left/>
      <right/>
      <top style="thin">
        <color theme="0" tint="-0.14996795556505021"/>
      </top>
      <bottom/>
      <diagonal/>
    </border>
    <border>
      <left style="thin">
        <color theme="0"/>
      </left>
      <right/>
      <top style="thin">
        <color theme="0" tint="-0.14993743705557422"/>
      </top>
      <bottom style="thin">
        <color theme="0"/>
      </bottom>
      <diagonal/>
    </border>
    <border>
      <left style="thin">
        <color theme="0"/>
      </left>
      <right/>
      <top style="thin">
        <color theme="0"/>
      </top>
      <bottom style="thin">
        <color theme="0"/>
      </bottom>
      <diagonal/>
    </border>
    <border>
      <left/>
      <right style="thin">
        <color theme="0"/>
      </right>
      <top style="thin">
        <color theme="0" tint="-0.14996795556505021"/>
      </top>
      <bottom style="thin">
        <color theme="0"/>
      </bottom>
      <diagonal/>
    </border>
    <border>
      <left/>
      <right style="thin">
        <color theme="0"/>
      </right>
      <top style="thin">
        <color theme="0"/>
      </top>
      <bottom style="thin">
        <color theme="0"/>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432">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6" fillId="0" borderId="0" xfId="0" applyFont="1" applyAlignment="1">
      <alignment horizontal="left" vertical="center" indent="1"/>
    </xf>
    <xf numFmtId="0" fontId="0" fillId="0" borderId="1" xfId="0" applyBorder="1" applyAlignment="1">
      <alignment horizontal="left" vertical="top" indent="1"/>
    </xf>
    <xf numFmtId="2" fontId="0" fillId="0" borderId="1" xfId="0" applyNumberFormat="1"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9" xfId="0" applyBorder="1" applyAlignment="1">
      <alignment horizontal="center" vertical="top"/>
    </xf>
    <xf numFmtId="9" fontId="0" fillId="0" borderId="9" xfId="1" applyFont="1" applyBorder="1" applyAlignment="1">
      <alignment horizontal="center" vertical="top"/>
    </xf>
    <xf numFmtId="0" fontId="4" fillId="0" borderId="13"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9" fontId="7" fillId="0" borderId="6" xfId="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6" fillId="0" borderId="0" xfId="0" applyFont="1" applyAlignment="1">
      <alignment horizontal="left" vertical="top"/>
    </xf>
    <xf numFmtId="0" fontId="0" fillId="0" borderId="6" xfId="0" applyBorder="1" applyAlignment="1">
      <alignment horizontal="center" vertical="top"/>
    </xf>
    <xf numFmtId="9" fontId="0" fillId="0" borderId="28" xfId="1" applyFont="1" applyBorder="1" applyAlignment="1">
      <alignment horizontal="center" vertical="top"/>
    </xf>
    <xf numFmtId="0" fontId="4" fillId="0" borderId="30" xfId="0" applyFont="1"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5" fillId="2" borderId="0" xfId="0" applyFont="1" applyFill="1" applyAlignment="1">
      <alignment horizontal="left" vertical="top"/>
    </xf>
    <xf numFmtId="0" fontId="5" fillId="2" borderId="34" xfId="0" applyFont="1" applyFill="1"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6" xfId="0" applyBorder="1" applyAlignment="1">
      <alignment horizontal="center" vertical="center"/>
    </xf>
    <xf numFmtId="0" fontId="0" fillId="0" borderId="6" xfId="0" applyBorder="1" applyAlignment="1">
      <alignment vertical="top" wrapText="1"/>
    </xf>
    <xf numFmtId="0" fontId="0" fillId="0" borderId="7" xfId="0" applyBorder="1" applyAlignment="1">
      <alignment horizontal="center" vertical="top"/>
    </xf>
    <xf numFmtId="0" fontId="0" fillId="0" borderId="5" xfId="0" applyBorder="1" applyAlignment="1">
      <alignment horizontal="center" vertical="top"/>
    </xf>
    <xf numFmtId="9" fontId="0" fillId="0" borderId="28" xfId="1"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41" xfId="0"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0" fillId="0" borderId="42" xfId="0" applyBorder="1" applyAlignment="1">
      <alignment horizontal="center" vertical="top"/>
    </xf>
    <xf numFmtId="9" fontId="0" fillId="0" borderId="41" xfId="1" applyFont="1" applyBorder="1" applyAlignment="1">
      <alignment horizontal="center" vertical="top"/>
    </xf>
    <xf numFmtId="9" fontId="0" fillId="0" borderId="15" xfId="1" applyFont="1" applyBorder="1" applyAlignment="1">
      <alignment horizontal="center" vertical="top"/>
    </xf>
    <xf numFmtId="0" fontId="0" fillId="0" borderId="35"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0" fillId="0" borderId="48" xfId="0" applyBorder="1" applyAlignment="1">
      <alignment horizontal="center" vertical="center"/>
    </xf>
    <xf numFmtId="9" fontId="0" fillId="0" borderId="50" xfId="1" applyFont="1" applyBorder="1" applyAlignment="1">
      <alignment horizontal="center" vertical="center"/>
    </xf>
    <xf numFmtId="0" fontId="4" fillId="0" borderId="51" xfId="0" applyFont="1" applyBorder="1" applyAlignment="1">
      <alignment horizontal="left" vertical="top"/>
    </xf>
    <xf numFmtId="0" fontId="0" fillId="0" borderId="52" xfId="0" applyBorder="1" applyAlignment="1">
      <alignment horizontal="left" vertical="top"/>
    </xf>
    <xf numFmtId="0" fontId="0" fillId="0" borderId="51" xfId="0"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60" xfId="0" applyBorder="1" applyAlignment="1">
      <alignment horizontal="left" vertical="top" wrapText="1"/>
    </xf>
    <xf numFmtId="0" fontId="0" fillId="0" borderId="63" xfId="0" applyBorder="1" applyAlignment="1">
      <alignment horizontal="left" vertical="top" wrapText="1"/>
    </xf>
    <xf numFmtId="0" fontId="4" fillId="3" borderId="4" xfId="0" applyFont="1" applyFill="1" applyBorder="1" applyAlignment="1">
      <alignment horizontal="left" vertical="top"/>
    </xf>
    <xf numFmtId="0" fontId="0" fillId="3" borderId="7" xfId="0" applyFill="1" applyBorder="1" applyAlignment="1">
      <alignment horizontal="left" vertical="top" wrapText="1"/>
    </xf>
    <xf numFmtId="0" fontId="0" fillId="3" borderId="7" xfId="0" applyFill="1" applyBorder="1" applyAlignment="1">
      <alignment horizontal="center" vertical="top" wrapText="1"/>
    </xf>
    <xf numFmtId="0" fontId="0" fillId="3" borderId="5" xfId="0" applyFill="1" applyBorder="1" applyAlignment="1">
      <alignment horizontal="center" vertical="top" wrapText="1"/>
    </xf>
    <xf numFmtId="0" fontId="4" fillId="3" borderId="59" xfId="0" applyFont="1" applyFill="1" applyBorder="1" applyAlignment="1">
      <alignment horizontal="left" vertical="top"/>
    </xf>
    <xf numFmtId="0" fontId="3" fillId="2" borderId="33" xfId="0" applyFont="1" applyFill="1" applyBorder="1" applyAlignment="1">
      <alignment horizontal="left" vertical="top"/>
    </xf>
    <xf numFmtId="164" fontId="0" fillId="3"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0" fillId="0" borderId="2" xfId="0" applyNumberFormat="1" applyBorder="1" applyAlignment="1">
      <alignment horizontal="center" vertical="top" wrapText="1"/>
    </xf>
    <xf numFmtId="0" fontId="0" fillId="0" borderId="61"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3" borderId="60" xfId="0" applyFill="1" applyBorder="1" applyAlignment="1">
      <alignment horizontal="left"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0" fillId="0" borderId="60" xfId="0" applyBorder="1" applyAlignment="1">
      <alignment horizontal="center" vertical="top" wrapText="1"/>
    </xf>
    <xf numFmtId="164" fontId="0" fillId="0" borderId="60" xfId="0" applyNumberFormat="1" applyBorder="1" applyAlignment="1">
      <alignment horizontal="center" vertical="top" wrapText="1"/>
    </xf>
    <xf numFmtId="0" fontId="0" fillId="3" borderId="60" xfId="0" applyFill="1" applyBorder="1" applyAlignment="1">
      <alignment horizontal="center" vertical="top" wrapText="1"/>
    </xf>
    <xf numFmtId="164" fontId="0" fillId="3" borderId="60" xfId="0" applyNumberForma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2" fillId="4" borderId="6" xfId="2" applyFill="1" applyBorder="1" applyAlignment="1">
      <alignment horizontal="center" vertical="top" wrapText="1"/>
    </xf>
    <xf numFmtId="0" fontId="4" fillId="0" borderId="62" xfId="0" applyFont="1" applyBorder="1" applyAlignment="1">
      <alignment horizontal="left" vertical="center" wrapText="1"/>
    </xf>
    <xf numFmtId="0" fontId="4" fillId="0" borderId="6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62" xfId="0" applyFont="1" applyBorder="1" applyAlignment="1">
      <alignment horizontal="left" vertical="center"/>
    </xf>
    <xf numFmtId="0" fontId="4" fillId="0" borderId="10" xfId="0" applyFont="1" applyBorder="1" applyAlignment="1">
      <alignment horizontal="left" vertical="center"/>
    </xf>
    <xf numFmtId="0" fontId="4" fillId="0" borderId="56" xfId="0" applyFont="1" applyBorder="1" applyAlignment="1">
      <alignment horizontal="left" vertical="center"/>
    </xf>
    <xf numFmtId="0" fontId="4" fillId="0" borderId="60" xfId="0" applyFont="1" applyBorder="1" applyAlignment="1">
      <alignment horizontal="center" vertical="center"/>
    </xf>
    <xf numFmtId="0" fontId="4" fillId="0" borderId="63"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12" fillId="0" borderId="0" xfId="0" applyFont="1">
      <alignment vertical="top"/>
    </xf>
    <xf numFmtId="0" fontId="13" fillId="0" borderId="67"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0" fillId="0" borderId="0" xfId="0" applyAlignment="1">
      <alignment horizontal="left" vertical="top" indent="2"/>
    </xf>
    <xf numFmtId="0" fontId="0" fillId="3" borderId="63" xfId="0" applyFill="1" applyBorder="1" applyAlignment="1">
      <alignment horizontal="center" vertical="top" wrapText="1"/>
    </xf>
    <xf numFmtId="0" fontId="0" fillId="0" borderId="63" xfId="0" applyBorder="1" applyAlignment="1">
      <alignment horizontal="center" vertical="top" wrapText="1"/>
    </xf>
    <xf numFmtId="0" fontId="0" fillId="0" borderId="12" xfId="0" applyBorder="1" applyAlignment="1">
      <alignment horizontal="center" vertical="top" wrapText="1"/>
    </xf>
    <xf numFmtId="0" fontId="0" fillId="0" borderId="64" xfId="0" applyBorder="1" applyAlignment="1">
      <alignment horizontal="center" vertical="top" wrapText="1"/>
    </xf>
    <xf numFmtId="0" fontId="0" fillId="0" borderId="0" xfId="0" applyAlignment="1">
      <alignment horizontal="left" vertical="top" wrapText="1" indent="2"/>
    </xf>
    <xf numFmtId="0" fontId="0" fillId="0" borderId="62" xfId="0" applyBorder="1" applyAlignment="1">
      <alignment horizontal="left" vertical="top" indent="1"/>
    </xf>
    <xf numFmtId="0" fontId="0" fillId="0" borderId="59" xfId="0" applyBorder="1" applyAlignment="1">
      <alignment horizontal="left" vertical="top" indent="1"/>
    </xf>
    <xf numFmtId="0" fontId="0" fillId="0" borderId="45" xfId="0" applyBorder="1" applyAlignment="1">
      <alignment horizontal="left" vertical="top" indent="1"/>
    </xf>
    <xf numFmtId="0" fontId="0" fillId="0" borderId="10" xfId="0" applyBorder="1" applyAlignment="1">
      <alignment horizontal="left" vertical="top" indent="1"/>
    </xf>
    <xf numFmtId="0" fontId="0" fillId="0" borderId="9" xfId="0" applyBorder="1" applyAlignment="1">
      <alignment horizontal="center" vertical="top" wrapText="1"/>
    </xf>
    <xf numFmtId="0" fontId="0" fillId="0" borderId="3" xfId="0" applyBorder="1" applyAlignment="1">
      <alignment horizontal="center" vertical="top" wrapText="1"/>
    </xf>
    <xf numFmtId="0" fontId="1" fillId="0" borderId="0" xfId="0" applyFont="1" applyAlignment="1">
      <alignment vertical="top" wrapText="1"/>
    </xf>
    <xf numFmtId="2" fontId="0" fillId="0" borderId="68" xfId="0" applyNumberFormat="1" applyBorder="1" applyAlignment="1">
      <alignment horizontal="left" vertical="top" indent="1"/>
    </xf>
    <xf numFmtId="0" fontId="0" fillId="0" borderId="69" xfId="0" applyBorder="1" applyAlignment="1">
      <alignment horizontal="left" vertical="top" wrapText="1"/>
    </xf>
    <xf numFmtId="9" fontId="7" fillId="0" borderId="69" xfId="1" applyFont="1" applyBorder="1" applyAlignment="1">
      <alignment horizontal="center" vertical="top" wrapText="1"/>
    </xf>
    <xf numFmtId="0" fontId="0" fillId="0" borderId="69" xfId="0" applyBorder="1" applyAlignment="1">
      <alignment horizontal="center" vertical="top" wrapText="1"/>
    </xf>
    <xf numFmtId="164" fontId="0" fillId="0" borderId="69" xfId="0" applyNumberFormat="1" applyBorder="1" applyAlignment="1">
      <alignment horizontal="center" vertical="top" wrapText="1"/>
    </xf>
    <xf numFmtId="0" fontId="0" fillId="0" borderId="70" xfId="0" applyBorder="1" applyAlignment="1">
      <alignment horizontal="center" vertical="top" wrapText="1"/>
    </xf>
    <xf numFmtId="0" fontId="0" fillId="0" borderId="71" xfId="0" applyBorder="1">
      <alignment vertical="top"/>
    </xf>
    <xf numFmtId="0" fontId="0" fillId="0" borderId="72" xfId="0" applyBorder="1" applyAlignment="1">
      <alignment horizontal="left" vertical="top" indent="1"/>
    </xf>
    <xf numFmtId="0" fontId="0" fillId="0" borderId="73" xfId="0" applyBorder="1" applyAlignment="1">
      <alignment horizontal="left" vertical="top" wrapText="1"/>
    </xf>
    <xf numFmtId="9" fontId="7" fillId="0" borderId="73" xfId="1" applyFont="1" applyBorder="1" applyAlignment="1">
      <alignment horizontal="center" vertical="top" wrapText="1"/>
    </xf>
    <xf numFmtId="0" fontId="0" fillId="0" borderId="73" xfId="0" applyBorder="1" applyAlignment="1">
      <alignment horizontal="center" vertical="top" wrapText="1"/>
    </xf>
    <xf numFmtId="164" fontId="0" fillId="0" borderId="73" xfId="0" applyNumberFormat="1" applyBorder="1" applyAlignment="1">
      <alignment horizontal="center" vertical="top" wrapText="1"/>
    </xf>
    <xf numFmtId="0" fontId="0" fillId="0" borderId="73" xfId="0" applyBorder="1">
      <alignment vertical="top"/>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0" fillId="0" borderId="8" xfId="0" applyBorder="1" applyAlignment="1">
      <alignment horizontal="left" vertical="top" wrapText="1"/>
    </xf>
    <xf numFmtId="0" fontId="3" fillId="5" borderId="13" xfId="0" applyFont="1" applyFill="1" applyBorder="1" applyAlignment="1">
      <alignment horizontal="left" vertical="top"/>
    </xf>
    <xf numFmtId="0" fontId="16" fillId="0" borderId="0" xfId="0" applyFont="1" applyAlignment="1">
      <alignment vertical="top" wrapText="1"/>
    </xf>
    <xf numFmtId="0" fontId="1" fillId="0" borderId="74" xfId="0" applyFont="1" applyBorder="1" applyAlignment="1">
      <alignment vertical="top" wrapText="1"/>
    </xf>
    <xf numFmtId="0" fontId="1" fillId="0" borderId="75" xfId="0" applyFont="1" applyBorder="1" applyAlignment="1">
      <alignment horizontal="left" vertical="top" wrapText="1"/>
    </xf>
    <xf numFmtId="0" fontId="1" fillId="0" borderId="75" xfId="0" applyFont="1" applyBorder="1" applyAlignment="1">
      <alignmen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9" fontId="0" fillId="0" borderId="16" xfId="1" applyFont="1" applyBorder="1" applyAlignment="1">
      <alignment horizontal="center" vertical="top"/>
    </xf>
    <xf numFmtId="9" fontId="0" fillId="0" borderId="22" xfId="1" applyFont="1" applyBorder="1" applyAlignment="1">
      <alignment horizontal="center" vertical="top"/>
    </xf>
    <xf numFmtId="9" fontId="0" fillId="0" borderId="18" xfId="1" applyFont="1" applyBorder="1" applyAlignment="1">
      <alignment horizontal="center" vertical="top"/>
    </xf>
    <xf numFmtId="0" fontId="0" fillId="0" borderId="78" xfId="0" applyBorder="1" applyAlignment="1">
      <alignment horizontal="left" vertical="top" wrapText="1"/>
    </xf>
    <xf numFmtId="0" fontId="0" fillId="0" borderId="79" xfId="0" applyBorder="1" applyAlignment="1">
      <alignment horizontal="left" vertical="top" wrapText="1"/>
    </xf>
    <xf numFmtId="0" fontId="7" fillId="0" borderId="80" xfId="0" applyFont="1" applyBorder="1" applyAlignment="1">
      <alignment horizontal="center" vertical="top" wrapText="1"/>
    </xf>
    <xf numFmtId="0" fontId="7" fillId="0" borderId="81" xfId="0" applyFont="1" applyBorder="1" applyAlignment="1">
      <alignment horizontal="center" vertical="top" wrapText="1"/>
    </xf>
    <xf numFmtId="0" fontId="2" fillId="5" borderId="77" xfId="2" applyFill="1" applyBorder="1" applyAlignment="1">
      <alignment horizontal="center" vertical="top" wrapText="1"/>
    </xf>
    <xf numFmtId="0" fontId="2" fillId="5" borderId="0" xfId="2" applyFill="1" applyBorder="1" applyAlignment="1">
      <alignment horizontal="center" vertical="top" wrapText="1"/>
    </xf>
    <xf numFmtId="0" fontId="17" fillId="0" borderId="0" xfId="2" applyFont="1" applyAlignment="1">
      <alignment horizontal="left" vertical="top" indent="2"/>
    </xf>
    <xf numFmtId="0" fontId="3" fillId="6" borderId="4" xfId="0" applyFont="1" applyFill="1" applyBorder="1">
      <alignment vertical="top"/>
    </xf>
    <xf numFmtId="0" fontId="3" fillId="6" borderId="7" xfId="0" applyFont="1" applyFill="1" applyBorder="1" applyAlignment="1">
      <alignment horizontal="left" vertical="top" wrapText="1"/>
    </xf>
    <xf numFmtId="0" fontId="3" fillId="6" borderId="7" xfId="0" applyFont="1" applyFill="1" applyBorder="1" applyAlignment="1">
      <alignment horizontal="center" vertical="top" wrapText="1"/>
    </xf>
    <xf numFmtId="164" fontId="3" fillId="6" borderId="7" xfId="0" applyNumberFormat="1"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6" borderId="12" xfId="0" applyFont="1" applyFill="1" applyBorder="1" applyAlignment="1">
      <alignment horizontal="center" vertical="top" wrapText="1"/>
    </xf>
    <xf numFmtId="0" fontId="4" fillId="7" borderId="4" xfId="0" applyFont="1" applyFill="1" applyBorder="1" applyAlignment="1">
      <alignment horizontal="left" vertical="top"/>
    </xf>
    <xf numFmtId="0" fontId="0" fillId="7" borderId="7" xfId="0" applyFill="1" applyBorder="1" applyAlignment="1">
      <alignment horizontal="left" vertical="top" wrapText="1"/>
    </xf>
    <xf numFmtId="0" fontId="0" fillId="7" borderId="7" xfId="0" applyFill="1" applyBorder="1" applyAlignment="1">
      <alignment horizontal="center" vertical="top" wrapText="1"/>
    </xf>
    <xf numFmtId="164" fontId="0" fillId="7" borderId="7" xfId="0" applyNumberFormat="1" applyFill="1" applyBorder="1" applyAlignment="1">
      <alignment horizontal="center" vertical="top" wrapText="1"/>
    </xf>
    <xf numFmtId="0" fontId="0" fillId="7" borderId="9" xfId="0" applyFill="1" applyBorder="1" applyAlignment="1">
      <alignment horizontal="center" vertical="top" wrapText="1"/>
    </xf>
    <xf numFmtId="0" fontId="0" fillId="7" borderId="11" xfId="0" applyFill="1" applyBorder="1" applyAlignment="1">
      <alignment horizontal="center" vertical="top" wrapText="1"/>
    </xf>
    <xf numFmtId="0" fontId="19" fillId="4" borderId="24" xfId="2" applyFont="1" applyFill="1" applyBorder="1" applyAlignment="1">
      <alignment horizontal="center" vertical="top" wrapText="1"/>
    </xf>
    <xf numFmtId="0" fontId="19" fillId="4" borderId="11" xfId="2" applyFont="1" applyFill="1" applyBorder="1" applyAlignment="1">
      <alignment horizontal="center" vertical="top" wrapText="1"/>
    </xf>
    <xf numFmtId="0" fontId="19" fillId="4" borderId="66" xfId="2" applyFont="1" applyFill="1" applyBorder="1" applyAlignment="1">
      <alignment horizontal="center" vertical="top" wrapText="1"/>
    </xf>
    <xf numFmtId="0" fontId="19" fillId="4" borderId="6" xfId="2" applyFont="1" applyFill="1" applyBorder="1" applyAlignment="1">
      <alignment horizontal="center" vertical="top" wrapText="1"/>
    </xf>
    <xf numFmtId="0" fontId="19" fillId="7" borderId="7" xfId="0" applyFont="1" applyFill="1" applyBorder="1" applyAlignment="1">
      <alignment horizontal="center" vertical="top" wrapText="1"/>
    </xf>
    <xf numFmtId="0" fontId="3" fillId="6" borderId="62" xfId="0" applyFont="1" applyFill="1" applyBorder="1" applyAlignment="1">
      <alignment horizontal="left" vertical="top"/>
    </xf>
    <xf numFmtId="0" fontId="5" fillId="6" borderId="60" xfId="0" applyFont="1" applyFill="1" applyBorder="1" applyAlignment="1">
      <alignment horizontal="left" vertical="top"/>
    </xf>
    <xf numFmtId="0" fontId="5" fillId="6" borderId="63" xfId="0" applyFont="1" applyFill="1" applyBorder="1" applyAlignment="1">
      <alignment horizontal="left" vertical="top"/>
    </xf>
    <xf numFmtId="0" fontId="4" fillId="7" borderId="62" xfId="0" applyFont="1" applyFill="1" applyBorder="1" applyAlignment="1">
      <alignment horizontal="left" vertical="top"/>
    </xf>
    <xf numFmtId="0" fontId="0" fillId="7" borderId="60" xfId="0" applyFill="1" applyBorder="1" applyAlignment="1">
      <alignment horizontal="left" vertical="top"/>
    </xf>
    <xf numFmtId="0" fontId="0" fillId="7" borderId="63" xfId="0" applyFill="1" applyBorder="1" applyAlignment="1">
      <alignment horizontal="left" vertical="top"/>
    </xf>
    <xf numFmtId="0" fontId="5" fillId="6" borderId="60" xfId="0" applyFont="1" applyFill="1" applyBorder="1" applyAlignment="1">
      <alignment horizontal="left" vertical="top" wrapText="1"/>
    </xf>
    <xf numFmtId="0" fontId="5" fillId="6" borderId="63" xfId="0" applyFont="1" applyFill="1" applyBorder="1" applyAlignment="1">
      <alignment horizontal="left" vertical="top" wrapText="1"/>
    </xf>
    <xf numFmtId="0" fontId="0" fillId="7" borderId="60" xfId="0" applyFill="1" applyBorder="1" applyAlignment="1">
      <alignment horizontal="left" vertical="top" wrapText="1"/>
    </xf>
    <xf numFmtId="0" fontId="0" fillId="7" borderId="63" xfId="0" applyFill="1" applyBorder="1" applyAlignment="1">
      <alignment horizontal="left" vertical="top" wrapText="1"/>
    </xf>
    <xf numFmtId="0" fontId="19" fillId="4" borderId="62" xfId="2" applyFont="1" applyFill="1" applyBorder="1" applyAlignment="1">
      <alignment horizontal="left" vertical="top" indent="1"/>
    </xf>
    <xf numFmtId="2" fontId="19" fillId="4" borderId="62" xfId="2" applyNumberFormat="1" applyFont="1" applyFill="1" applyBorder="1" applyAlignment="1">
      <alignment horizontal="left" vertical="top" indent="1"/>
    </xf>
    <xf numFmtId="0" fontId="5" fillId="6" borderId="57" xfId="0" applyFont="1" applyFill="1" applyBorder="1" applyAlignment="1">
      <alignment horizontal="center" vertical="top" wrapText="1"/>
    </xf>
    <xf numFmtId="0" fontId="5" fillId="6" borderId="65" xfId="0" applyFont="1" applyFill="1" applyBorder="1" applyAlignment="1">
      <alignment horizontal="center" vertical="top" wrapText="1"/>
    </xf>
    <xf numFmtId="0" fontId="5" fillId="6" borderId="60" xfId="0" applyFont="1" applyFill="1" applyBorder="1" applyAlignment="1">
      <alignment horizontal="center" vertical="top" wrapText="1"/>
    </xf>
    <xf numFmtId="0" fontId="5" fillId="6" borderId="63" xfId="0" applyFont="1" applyFill="1" applyBorder="1" applyAlignment="1">
      <alignment horizontal="center" vertical="top" wrapText="1"/>
    </xf>
    <xf numFmtId="0" fontId="0" fillId="7" borderId="60" xfId="0" applyFill="1" applyBorder="1" applyAlignment="1">
      <alignment horizontal="center" vertical="top" wrapText="1"/>
    </xf>
    <xf numFmtId="0" fontId="0" fillId="7" borderId="63" xfId="0" applyFill="1" applyBorder="1" applyAlignment="1">
      <alignment horizontal="center" vertical="top" wrapText="1"/>
    </xf>
    <xf numFmtId="0" fontId="3" fillId="9" borderId="4" xfId="0" applyFont="1" applyFill="1" applyBorder="1" applyAlignment="1">
      <alignment horizontal="left" vertical="top"/>
    </xf>
    <xf numFmtId="0" fontId="4" fillId="9" borderId="7" xfId="0" applyFont="1" applyFill="1" applyBorder="1" applyAlignment="1">
      <alignment horizontal="left" vertical="top" wrapText="1"/>
    </xf>
    <xf numFmtId="0" fontId="4" fillId="9" borderId="24" xfId="0" applyFont="1" applyFill="1" applyBorder="1" applyAlignment="1">
      <alignment horizontal="center" vertical="top" wrapText="1"/>
    </xf>
    <xf numFmtId="0" fontId="4" fillId="9" borderId="7" xfId="0" applyFont="1" applyFill="1" applyBorder="1" applyAlignment="1">
      <alignment horizontal="center" vertical="top" wrapText="1"/>
    </xf>
    <xf numFmtId="164" fontId="4" fillId="9" borderId="7" xfId="0" applyNumberFormat="1" applyFont="1" applyFill="1" applyBorder="1" applyAlignment="1">
      <alignment horizontal="center" vertical="top" wrapText="1"/>
    </xf>
    <xf numFmtId="0" fontId="4" fillId="9" borderId="64" xfId="0" applyFont="1" applyFill="1" applyBorder="1" applyAlignment="1">
      <alignment horizontal="center" vertical="top" wrapText="1"/>
    </xf>
    <xf numFmtId="0" fontId="4" fillId="9" borderId="25" xfId="0" applyFont="1" applyFill="1" applyBorder="1" applyAlignment="1">
      <alignment horizontal="center" vertical="top" wrapText="1"/>
    </xf>
    <xf numFmtId="0" fontId="0" fillId="7" borderId="64" xfId="0" applyFill="1" applyBorder="1" applyAlignment="1">
      <alignment horizontal="center" vertical="top" wrapText="1"/>
    </xf>
    <xf numFmtId="0" fontId="0" fillId="7" borderId="6" xfId="0" applyFill="1" applyBorder="1" applyAlignment="1">
      <alignment horizontal="center" vertical="top" wrapText="1"/>
    </xf>
    <xf numFmtId="0" fontId="19" fillId="4" borderId="12" xfId="2" applyFont="1" applyFill="1" applyBorder="1" applyAlignment="1">
      <alignment horizontal="center" vertical="top" wrapText="1"/>
    </xf>
    <xf numFmtId="0" fontId="3" fillId="9" borderId="59" xfId="0" applyFont="1" applyFill="1" applyBorder="1" applyAlignment="1">
      <alignment horizontal="left" vertical="top"/>
    </xf>
    <xf numFmtId="0" fontId="3" fillId="9" borderId="60" xfId="0" applyFont="1" applyFill="1" applyBorder="1" applyAlignment="1">
      <alignment horizontal="left" vertical="top"/>
    </xf>
    <xf numFmtId="0" fontId="3" fillId="9" borderId="61" xfId="0" applyFont="1" applyFill="1" applyBorder="1" applyAlignment="1">
      <alignment horizontal="left" vertical="top"/>
    </xf>
    <xf numFmtId="0" fontId="5" fillId="9" borderId="60" xfId="0" applyFont="1" applyFill="1" applyBorder="1" applyAlignment="1">
      <alignment horizontal="left" vertical="top" wrapText="1"/>
    </xf>
    <xf numFmtId="0" fontId="5" fillId="9" borderId="61" xfId="0" applyFont="1" applyFill="1" applyBorder="1" applyAlignment="1">
      <alignment horizontal="left" vertical="top" wrapText="1"/>
    </xf>
    <xf numFmtId="0" fontId="4" fillId="7" borderId="59" xfId="0" applyFont="1" applyFill="1" applyBorder="1" applyAlignment="1">
      <alignment horizontal="left" vertical="top"/>
    </xf>
    <xf numFmtId="0" fontId="0" fillId="7" borderId="61" xfId="0" applyFill="1" applyBorder="1" applyAlignment="1">
      <alignment horizontal="left" vertical="top" wrapText="1"/>
    </xf>
    <xf numFmtId="0" fontId="0" fillId="7" borderId="61" xfId="0" applyFill="1" applyBorder="1" applyAlignment="1">
      <alignment horizontal="left" vertical="top"/>
    </xf>
    <xf numFmtId="0" fontId="19" fillId="4" borderId="59" xfId="2" applyFont="1" applyFill="1" applyBorder="1" applyAlignment="1">
      <alignment horizontal="left" vertical="top" indent="1"/>
    </xf>
    <xf numFmtId="2" fontId="19" fillId="4" borderId="59" xfId="2" applyNumberFormat="1" applyFont="1" applyFill="1" applyBorder="1" applyAlignment="1">
      <alignment horizontal="left" vertical="top" indent="1"/>
    </xf>
    <xf numFmtId="0" fontId="3" fillId="9" borderId="57" xfId="0" applyFont="1" applyFill="1" applyBorder="1" applyAlignment="1">
      <alignment horizontal="center" vertical="top" wrapText="1"/>
    </xf>
    <xf numFmtId="164" fontId="3" fillId="9" borderId="57" xfId="0" applyNumberFormat="1" applyFont="1" applyFill="1" applyBorder="1" applyAlignment="1">
      <alignment horizontal="center" vertical="top" wrapText="1"/>
    </xf>
    <xf numFmtId="0" fontId="3" fillId="9" borderId="65" xfId="0" applyFont="1" applyFill="1" applyBorder="1" applyAlignment="1">
      <alignment horizontal="center" vertical="top" wrapText="1"/>
    </xf>
    <xf numFmtId="0" fontId="5" fillId="9" borderId="60" xfId="0" applyFont="1" applyFill="1" applyBorder="1" applyAlignment="1">
      <alignment horizontal="center" vertical="top" wrapText="1"/>
    </xf>
    <xf numFmtId="164" fontId="5" fillId="9" borderId="60" xfId="0" applyNumberFormat="1" applyFont="1" applyFill="1" applyBorder="1" applyAlignment="1">
      <alignment horizontal="center" vertical="top" wrapText="1"/>
    </xf>
    <xf numFmtId="0" fontId="5" fillId="9" borderId="63" xfId="0" applyFont="1" applyFill="1" applyBorder="1" applyAlignment="1">
      <alignment horizontal="center" vertical="top" wrapText="1"/>
    </xf>
    <xf numFmtId="164" fontId="0" fillId="7" borderId="60" xfId="0" applyNumberFormat="1" applyFill="1" applyBorder="1" applyAlignment="1">
      <alignment horizontal="center" vertical="top" wrapText="1"/>
    </xf>
    <xf numFmtId="0" fontId="4" fillId="8" borderId="4" xfId="0" applyFont="1" applyFill="1" applyBorder="1">
      <alignment vertical="top"/>
    </xf>
    <xf numFmtId="0" fontId="0" fillId="8" borderId="7" xfId="0" applyFill="1" applyBorder="1" applyAlignment="1">
      <alignment vertical="top" wrapText="1"/>
    </xf>
    <xf numFmtId="0" fontId="0" fillId="8" borderId="7" xfId="0" applyFill="1" applyBorder="1" applyAlignment="1">
      <alignment horizontal="center" vertical="top" wrapText="1"/>
    </xf>
    <xf numFmtId="164" fontId="0" fillId="8" borderId="7" xfId="0" applyNumberFormat="1" applyFill="1" applyBorder="1" applyAlignment="1">
      <alignment horizontal="center" vertical="top" wrapText="1"/>
    </xf>
    <xf numFmtId="0" fontId="0" fillId="8" borderId="5" xfId="0" applyFill="1" applyBorder="1" applyAlignment="1">
      <alignment horizontal="center" vertical="top" wrapText="1"/>
    </xf>
    <xf numFmtId="0" fontId="0" fillId="7" borderId="5" xfId="0" applyFill="1" applyBorder="1" applyAlignment="1">
      <alignment horizontal="center" vertical="top" wrapText="1"/>
    </xf>
    <xf numFmtId="0" fontId="0" fillId="8" borderId="61" xfId="0" applyFill="1" applyBorder="1" applyAlignment="1">
      <alignment horizontal="left" vertical="top"/>
    </xf>
    <xf numFmtId="0" fontId="4" fillId="8" borderId="59" xfId="0" applyFont="1" applyFill="1" applyBorder="1" applyAlignment="1">
      <alignment horizontal="left" vertical="top"/>
    </xf>
    <xf numFmtId="0" fontId="0" fillId="8" borderId="60" xfId="0" applyFill="1" applyBorder="1" applyAlignment="1">
      <alignment horizontal="left" vertical="top" wrapText="1"/>
    </xf>
    <xf numFmtId="0" fontId="0" fillId="8" borderId="61" xfId="0" applyFill="1" applyBorder="1" applyAlignment="1">
      <alignment horizontal="left" vertical="top" wrapText="1"/>
    </xf>
    <xf numFmtId="0" fontId="4" fillId="7" borderId="60" xfId="0" applyFont="1" applyFill="1" applyBorder="1" applyAlignment="1">
      <alignment horizontal="left" vertical="top"/>
    </xf>
    <xf numFmtId="0" fontId="4" fillId="7" borderId="61" xfId="0" applyFont="1" applyFill="1" applyBorder="1" applyAlignment="1">
      <alignment horizontal="left" vertical="top"/>
    </xf>
    <xf numFmtId="0" fontId="4" fillId="7" borderId="60" xfId="0" applyFont="1" applyFill="1" applyBorder="1" applyAlignment="1">
      <alignment horizontal="left" vertical="top" wrapText="1"/>
    </xf>
    <xf numFmtId="0" fontId="4" fillId="7" borderId="61" xfId="0" applyFont="1" applyFill="1" applyBorder="1" applyAlignment="1">
      <alignment horizontal="left" vertical="top" wrapText="1"/>
    </xf>
    <xf numFmtId="0" fontId="0" fillId="8" borderId="57" xfId="0" applyFill="1" applyBorder="1" applyAlignment="1">
      <alignment horizontal="center" vertical="top" wrapText="1"/>
    </xf>
    <xf numFmtId="164" fontId="0" fillId="8" borderId="57" xfId="0" applyNumberFormat="1" applyFill="1" applyBorder="1" applyAlignment="1">
      <alignment horizontal="center" vertical="top" wrapText="1"/>
    </xf>
    <xf numFmtId="0" fontId="0" fillId="8" borderId="65" xfId="0" applyFill="1" applyBorder="1" applyAlignment="1">
      <alignment horizontal="center" vertical="top" wrapText="1"/>
    </xf>
    <xf numFmtId="0" fontId="0" fillId="8" borderId="60" xfId="0" applyFill="1" applyBorder="1" applyAlignment="1">
      <alignment horizontal="center" vertical="top" wrapText="1"/>
    </xf>
    <xf numFmtId="164" fontId="0" fillId="8" borderId="60" xfId="0" applyNumberFormat="1" applyFill="1" applyBorder="1" applyAlignment="1">
      <alignment horizontal="center" vertical="top" wrapText="1"/>
    </xf>
    <xf numFmtId="0" fontId="0" fillId="8" borderId="63" xfId="0" applyFill="1" applyBorder="1" applyAlignment="1">
      <alignment horizontal="center" vertical="top" wrapText="1"/>
    </xf>
    <xf numFmtId="0" fontId="4" fillId="7" borderId="60" xfId="0" applyFont="1" applyFill="1" applyBorder="1" applyAlignment="1">
      <alignment horizontal="center" vertical="top" wrapText="1"/>
    </xf>
    <xf numFmtId="164" fontId="4" fillId="7" borderId="60" xfId="0" applyNumberFormat="1" applyFont="1" applyFill="1" applyBorder="1" applyAlignment="1">
      <alignment horizontal="center" vertical="top" wrapText="1"/>
    </xf>
    <xf numFmtId="0" fontId="4" fillId="7" borderId="63" xfId="0" applyFont="1" applyFill="1" applyBorder="1" applyAlignment="1">
      <alignment horizontal="center"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164" fontId="0" fillId="10" borderId="7" xfId="0" applyNumberFormat="1" applyFill="1" applyBorder="1" applyAlignment="1">
      <alignment horizontal="center" vertical="top" wrapText="1"/>
    </xf>
    <xf numFmtId="0" fontId="0" fillId="10" borderId="5" xfId="0" applyFill="1" applyBorder="1" applyAlignment="1">
      <alignment horizontal="center" vertical="top" wrapText="1"/>
    </xf>
    <xf numFmtId="0" fontId="4" fillId="10" borderId="10" xfId="0" applyFont="1" applyFill="1" applyBorder="1" applyAlignment="1">
      <alignment horizontal="left" vertical="top"/>
    </xf>
    <xf numFmtId="0" fontId="0" fillId="10" borderId="11" xfId="0" applyFill="1" applyBorder="1" applyAlignment="1">
      <alignment horizontal="left" vertical="top"/>
    </xf>
    <xf numFmtId="0" fontId="0" fillId="10" borderId="12" xfId="0" applyFill="1" applyBorder="1" applyAlignment="1">
      <alignment horizontal="left" vertical="top"/>
    </xf>
    <xf numFmtId="0" fontId="4" fillId="7" borderId="10" xfId="0" applyFont="1" applyFill="1" applyBorder="1" applyAlignment="1">
      <alignment horizontal="left" vertical="top"/>
    </xf>
    <xf numFmtId="0" fontId="4" fillId="7" borderId="11" xfId="0" applyFont="1" applyFill="1" applyBorder="1" applyAlignment="1">
      <alignment horizontal="left" vertical="top"/>
    </xf>
    <xf numFmtId="0" fontId="4" fillId="7" borderId="12" xfId="0" applyFont="1" applyFill="1" applyBorder="1" applyAlignment="1">
      <alignment horizontal="left" vertical="top"/>
    </xf>
    <xf numFmtId="0" fontId="19" fillId="4" borderId="10" xfId="2" applyFont="1" applyFill="1" applyBorder="1" applyAlignment="1">
      <alignment horizontal="left" vertical="top" indent="1"/>
    </xf>
    <xf numFmtId="2" fontId="19" fillId="4" borderId="10" xfId="2" applyNumberFormat="1" applyFont="1" applyFill="1" applyBorder="1" applyAlignment="1">
      <alignment horizontal="left" vertical="top" indent="1"/>
    </xf>
    <xf numFmtId="0" fontId="0" fillId="10" borderId="57" xfId="0" applyFill="1" applyBorder="1" applyAlignment="1">
      <alignment horizontal="center" vertical="top" wrapText="1"/>
    </xf>
    <xf numFmtId="164" fontId="0" fillId="10" borderId="57" xfId="0" applyNumberFormat="1" applyFill="1" applyBorder="1" applyAlignment="1">
      <alignment horizontal="center" vertical="top" wrapText="1"/>
    </xf>
    <xf numFmtId="0" fontId="0" fillId="10" borderId="65" xfId="0" applyFill="1" applyBorder="1" applyAlignment="1">
      <alignment horizontal="center" vertical="top" wrapText="1"/>
    </xf>
    <xf numFmtId="0" fontId="0" fillId="10" borderId="60" xfId="0" applyFill="1" applyBorder="1" applyAlignment="1">
      <alignment horizontal="center" vertical="top" wrapText="1"/>
    </xf>
    <xf numFmtId="164" fontId="0" fillId="10" borderId="60" xfId="0" applyNumberFormat="1" applyFill="1" applyBorder="1" applyAlignment="1">
      <alignment horizontal="center" vertical="top" wrapText="1"/>
    </xf>
    <xf numFmtId="0" fontId="0" fillId="10" borderId="63" xfId="0" applyFill="1" applyBorder="1" applyAlignment="1">
      <alignment horizontal="center" vertical="top" wrapText="1"/>
    </xf>
    <xf numFmtId="0" fontId="3" fillId="11" borderId="4" xfId="0" applyFont="1" applyFill="1" applyBorder="1" applyAlignment="1">
      <alignment horizontal="left" vertical="top"/>
    </xf>
    <xf numFmtId="0" fontId="5" fillId="11" borderId="7" xfId="0" applyFont="1" applyFill="1" applyBorder="1" applyAlignment="1">
      <alignment horizontal="left" vertical="top" wrapText="1"/>
    </xf>
    <xf numFmtId="0" fontId="5" fillId="11" borderId="7" xfId="0" applyFont="1" applyFill="1" applyBorder="1" applyAlignment="1">
      <alignment horizontal="center" vertical="top" wrapText="1"/>
    </xf>
    <xf numFmtId="164" fontId="5" fillId="11" borderId="7" xfId="0" applyNumberFormat="1" applyFont="1" applyFill="1" applyBorder="1" applyAlignment="1">
      <alignment horizontal="center" vertical="top" wrapText="1"/>
    </xf>
    <xf numFmtId="0" fontId="5" fillId="11" borderId="5" xfId="0" applyFont="1" applyFill="1" applyBorder="1" applyAlignment="1">
      <alignment horizontal="center" vertical="top" wrapText="1"/>
    </xf>
    <xf numFmtId="0" fontId="3" fillId="11" borderId="10" xfId="0" applyFont="1" applyFill="1" applyBorder="1" applyAlignment="1">
      <alignment horizontal="left" vertical="top"/>
    </xf>
    <xf numFmtId="0" fontId="5" fillId="11" borderId="11" xfId="0" applyFont="1" applyFill="1" applyBorder="1" applyAlignment="1">
      <alignment horizontal="left" vertical="top" wrapText="1"/>
    </xf>
    <xf numFmtId="0" fontId="5" fillId="11" borderId="12" xfId="0" applyFont="1"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11" borderId="11" xfId="0" applyFont="1" applyFill="1" applyBorder="1" applyAlignment="1">
      <alignment horizontal="center" vertical="top" wrapText="1"/>
    </xf>
    <xf numFmtId="164" fontId="5" fillId="11" borderId="11" xfId="0" applyNumberFormat="1" applyFont="1" applyFill="1" applyBorder="1" applyAlignment="1">
      <alignment horizontal="center" vertical="top" wrapText="1"/>
    </xf>
    <xf numFmtId="0" fontId="5" fillId="11" borderId="12" xfId="0" applyFont="1" applyFill="1" applyBorder="1" applyAlignment="1">
      <alignment horizontal="center" vertical="top" wrapText="1"/>
    </xf>
    <xf numFmtId="164" fontId="0" fillId="7" borderId="11" xfId="0" applyNumberFormat="1" applyFill="1" applyBorder="1" applyAlignment="1">
      <alignment horizontal="center" vertical="top" wrapText="1"/>
    </xf>
    <xf numFmtId="0" fontId="0" fillId="7" borderId="12" xfId="0" applyFill="1" applyBorder="1" applyAlignment="1">
      <alignment horizontal="center" vertical="top" wrapText="1"/>
    </xf>
    <xf numFmtId="0" fontId="3" fillId="12" borderId="4" xfId="0" applyFont="1" applyFill="1" applyBorder="1" applyAlignment="1">
      <alignment horizontal="left" vertical="top"/>
    </xf>
    <xf numFmtId="0" fontId="5" fillId="12" borderId="7" xfId="0" applyFont="1" applyFill="1" applyBorder="1" applyAlignment="1">
      <alignment horizontal="left" vertical="top" wrapText="1"/>
    </xf>
    <xf numFmtId="0" fontId="5" fillId="12" borderId="7" xfId="0" applyFont="1" applyFill="1" applyBorder="1" applyAlignment="1">
      <alignment horizontal="center" vertical="top" wrapText="1"/>
    </xf>
    <xf numFmtId="9" fontId="5" fillId="12" borderId="7" xfId="1" applyFont="1" applyFill="1" applyBorder="1" applyAlignment="1">
      <alignment horizontal="center" vertical="top" wrapText="1"/>
    </xf>
    <xf numFmtId="164" fontId="5" fillId="12" borderId="7" xfId="0" applyNumberFormat="1" applyFont="1" applyFill="1" applyBorder="1" applyAlignment="1">
      <alignment horizontal="center" vertical="top" wrapText="1"/>
    </xf>
    <xf numFmtId="0" fontId="5" fillId="12" borderId="5" xfId="0" applyFont="1" applyFill="1" applyBorder="1" applyAlignment="1">
      <alignment horizontal="center" vertical="top" wrapText="1"/>
    </xf>
    <xf numFmtId="0" fontId="3" fillId="12" borderId="10" xfId="0" applyFont="1" applyFill="1" applyBorder="1" applyAlignment="1">
      <alignment horizontal="left" vertical="top"/>
    </xf>
    <xf numFmtId="0" fontId="5" fillId="12" borderId="11" xfId="0" applyFont="1" applyFill="1" applyBorder="1" applyAlignment="1">
      <alignment horizontal="left" vertical="top" wrapText="1"/>
    </xf>
    <xf numFmtId="0" fontId="5" fillId="12" borderId="12"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2" xfId="0" applyFont="1" applyFill="1" applyBorder="1" applyAlignment="1">
      <alignment horizontal="left" vertical="top" wrapText="1"/>
    </xf>
    <xf numFmtId="0" fontId="5" fillId="12" borderId="11" xfId="0" applyFont="1" applyFill="1" applyBorder="1" applyAlignment="1">
      <alignment horizontal="center" vertical="top" wrapText="1"/>
    </xf>
    <xf numFmtId="164" fontId="5" fillId="12" borderId="11" xfId="0" applyNumberFormat="1" applyFont="1" applyFill="1" applyBorder="1" applyAlignment="1">
      <alignment horizontal="center" vertical="top" wrapText="1"/>
    </xf>
    <xf numFmtId="0" fontId="5" fillId="12" borderId="12" xfId="0" applyFont="1" applyFill="1" applyBorder="1" applyAlignment="1">
      <alignment horizontal="center" vertical="top" wrapText="1"/>
    </xf>
    <xf numFmtId="0" fontId="4" fillId="7" borderId="11" xfId="0" applyFont="1" applyFill="1" applyBorder="1" applyAlignment="1">
      <alignment horizontal="center" vertical="top" wrapText="1"/>
    </xf>
    <xf numFmtId="164" fontId="4" fillId="7" borderId="11" xfId="0" applyNumberFormat="1" applyFont="1" applyFill="1" applyBorder="1" applyAlignment="1">
      <alignment horizontal="center" vertical="top" wrapText="1"/>
    </xf>
    <xf numFmtId="0" fontId="4" fillId="7" borderId="12" xfId="0" applyFont="1" applyFill="1" applyBorder="1" applyAlignment="1">
      <alignment horizontal="center" vertical="top" wrapText="1"/>
    </xf>
    <xf numFmtId="0" fontId="3" fillId="13" borderId="4" xfId="0" applyFont="1" applyFill="1" applyBorder="1" applyAlignment="1">
      <alignment horizontal="left" vertical="top"/>
    </xf>
    <xf numFmtId="0" fontId="5" fillId="13" borderId="7" xfId="0" applyFont="1" applyFill="1" applyBorder="1" applyAlignment="1">
      <alignment horizontal="left" vertical="top" wrapText="1"/>
    </xf>
    <xf numFmtId="0" fontId="5" fillId="13" borderId="7" xfId="0" applyFont="1" applyFill="1" applyBorder="1" applyAlignment="1">
      <alignment horizontal="center" vertical="top" wrapText="1"/>
    </xf>
    <xf numFmtId="164" fontId="5" fillId="13" borderId="7" xfId="0" applyNumberFormat="1" applyFont="1" applyFill="1" applyBorder="1" applyAlignment="1">
      <alignment horizontal="center" vertical="top" wrapText="1"/>
    </xf>
    <xf numFmtId="0" fontId="5" fillId="13" borderId="5" xfId="0" applyFont="1" applyFill="1" applyBorder="1" applyAlignment="1">
      <alignment horizontal="center" vertical="top" wrapText="1"/>
    </xf>
    <xf numFmtId="0" fontId="19" fillId="4" borderId="2" xfId="2" applyFont="1" applyFill="1" applyBorder="1" applyAlignment="1">
      <alignment horizontal="center" vertical="top" wrapText="1"/>
    </xf>
    <xf numFmtId="0" fontId="3" fillId="13" borderId="62" xfId="0" applyFont="1" applyFill="1" applyBorder="1" applyAlignment="1">
      <alignment horizontal="left" vertical="top"/>
    </xf>
    <xf numFmtId="0" fontId="5" fillId="13" borderId="60" xfId="0" applyFont="1" applyFill="1" applyBorder="1" applyAlignment="1">
      <alignment horizontal="left" vertical="top" wrapText="1"/>
    </xf>
    <xf numFmtId="0" fontId="5" fillId="13" borderId="63" xfId="0" applyFont="1" applyFill="1" applyBorder="1" applyAlignment="1">
      <alignment horizontal="left" vertical="top" wrapText="1"/>
    </xf>
    <xf numFmtId="0" fontId="4" fillId="7" borderId="63" xfId="0" applyFont="1" applyFill="1" applyBorder="1" applyAlignment="1">
      <alignment horizontal="left" vertical="top" wrapText="1"/>
    </xf>
    <xf numFmtId="0" fontId="19" fillId="0" borderId="62" xfId="0" applyFont="1" applyBorder="1" applyAlignment="1">
      <alignment horizontal="left" vertical="top" indent="1"/>
    </xf>
    <xf numFmtId="0" fontId="5" fillId="13" borderId="64" xfId="0" applyFont="1" applyFill="1" applyBorder="1" applyAlignment="1">
      <alignment horizontal="center" vertical="top" wrapText="1"/>
    </xf>
    <xf numFmtId="0" fontId="4" fillId="7" borderId="7" xfId="0" applyFont="1" applyFill="1" applyBorder="1" applyAlignment="1">
      <alignment horizontal="center" vertical="top" wrapText="1"/>
    </xf>
    <xf numFmtId="164" fontId="4" fillId="7" borderId="7" xfId="0" applyNumberFormat="1" applyFont="1" applyFill="1" applyBorder="1" applyAlignment="1">
      <alignment horizontal="center" vertical="top" wrapText="1"/>
    </xf>
    <xf numFmtId="0" fontId="4" fillId="7" borderId="64" xfId="0" applyFont="1" applyFill="1" applyBorder="1" applyAlignment="1">
      <alignment horizontal="center" vertical="top" wrapText="1"/>
    </xf>
    <xf numFmtId="0" fontId="3" fillId="6" borderId="51" xfId="0" applyFont="1" applyFill="1" applyBorder="1" applyAlignment="1">
      <alignment horizontal="left" vertical="top"/>
    </xf>
    <xf numFmtId="0" fontId="5" fillId="6" borderId="0" xfId="0" applyFont="1" applyFill="1" applyAlignment="1">
      <alignment horizontal="left" vertical="top"/>
    </xf>
    <xf numFmtId="0" fontId="5" fillId="6" borderId="52" xfId="0" applyFont="1" applyFill="1" applyBorder="1" applyAlignment="1">
      <alignment horizontal="left" vertical="top"/>
    </xf>
    <xf numFmtId="0" fontId="3" fillId="6" borderId="0" xfId="0" applyFont="1" applyFill="1" applyAlignment="1">
      <alignment horizontal="left" vertical="top"/>
    </xf>
    <xf numFmtId="0" fontId="5" fillId="6" borderId="0" xfId="0" applyFont="1" applyFill="1" applyAlignment="1">
      <alignment horizontal="right" vertical="top"/>
    </xf>
    <xf numFmtId="9" fontId="5" fillId="6" borderId="0" xfId="1" applyFont="1" applyFill="1" applyAlignment="1">
      <alignment horizontal="right" vertical="top"/>
    </xf>
    <xf numFmtId="0" fontId="8" fillId="6" borderId="0" xfId="0" applyFont="1" applyFill="1" applyAlignment="1">
      <alignment horizontal="right" vertical="top"/>
    </xf>
    <xf numFmtId="0" fontId="19" fillId="4" borderId="51" xfId="2" applyFont="1" applyFill="1" applyBorder="1" applyAlignment="1">
      <alignment horizontal="left" vertical="top" indent="1"/>
    </xf>
    <xf numFmtId="2" fontId="19" fillId="4" borderId="51" xfId="2" applyNumberFormat="1" applyFont="1" applyFill="1" applyBorder="1" applyAlignment="1">
      <alignment horizontal="left" vertical="top" indent="1"/>
    </xf>
    <xf numFmtId="0" fontId="3" fillId="14" borderId="13" xfId="0" applyFont="1" applyFill="1" applyBorder="1" applyAlignment="1">
      <alignment horizontal="left" vertical="top"/>
    </xf>
    <xf numFmtId="0" fontId="5" fillId="14" borderId="0" xfId="0" applyFont="1" applyFill="1" applyAlignment="1">
      <alignment horizontal="left" vertical="top"/>
    </xf>
    <xf numFmtId="0" fontId="5" fillId="14" borderId="14" xfId="0" applyFont="1" applyFill="1" applyBorder="1" applyAlignment="1">
      <alignment horizontal="left" vertical="top"/>
    </xf>
    <xf numFmtId="0" fontId="3" fillId="14" borderId="0" xfId="0" applyFont="1" applyFill="1" applyAlignment="1">
      <alignment horizontal="left" vertical="top"/>
    </xf>
    <xf numFmtId="0" fontId="5" fillId="14" borderId="0" xfId="0" applyFont="1" applyFill="1" applyAlignment="1">
      <alignment horizontal="right" vertical="top"/>
    </xf>
    <xf numFmtId="9" fontId="5" fillId="14" borderId="0" xfId="1" applyFont="1" applyFill="1" applyAlignment="1">
      <alignment horizontal="right" vertical="top"/>
    </xf>
    <xf numFmtId="0" fontId="3" fillId="9" borderId="13" xfId="0" applyFont="1" applyFill="1" applyBorder="1" applyAlignment="1">
      <alignment horizontal="left" vertical="top"/>
    </xf>
    <xf numFmtId="0" fontId="5" fillId="9" borderId="0" xfId="0" applyFont="1" applyFill="1" applyAlignment="1">
      <alignment horizontal="left" vertical="top"/>
    </xf>
    <xf numFmtId="0" fontId="5" fillId="9" borderId="14" xfId="0" applyFont="1" applyFill="1" applyBorder="1" applyAlignment="1">
      <alignment horizontal="left" vertical="top"/>
    </xf>
    <xf numFmtId="0" fontId="3" fillId="9" borderId="0" xfId="0" applyFont="1" applyFill="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0" fontId="8" fillId="9" borderId="0" xfId="0" applyFont="1" applyFill="1" applyAlignment="1">
      <alignment horizontal="right" vertical="top"/>
    </xf>
    <xf numFmtId="0" fontId="19" fillId="4" borderId="13" xfId="2" applyFont="1" applyFill="1" applyBorder="1" applyAlignment="1">
      <alignment horizontal="left" vertical="top" indent="1"/>
    </xf>
    <xf numFmtId="2" fontId="19" fillId="4" borderId="13" xfId="2" applyNumberFormat="1" applyFont="1" applyFill="1" applyBorder="1" applyAlignment="1">
      <alignment horizontal="left" vertical="top" indent="1"/>
    </xf>
    <xf numFmtId="0" fontId="4" fillId="8" borderId="33" xfId="0" applyFont="1" applyFill="1" applyBorder="1" applyAlignment="1">
      <alignment horizontal="left" vertical="top"/>
    </xf>
    <xf numFmtId="0" fontId="0" fillId="8" borderId="0" xfId="0" applyFill="1" applyAlignment="1">
      <alignment horizontal="left" vertical="top"/>
    </xf>
    <xf numFmtId="0" fontId="0" fillId="8" borderId="34" xfId="0" applyFill="1" applyBorder="1" applyAlignment="1">
      <alignment horizontal="left" vertical="top"/>
    </xf>
    <xf numFmtId="0" fontId="4" fillId="8" borderId="0" xfId="0" applyFont="1" applyFill="1" applyAlignment="1">
      <alignment horizontal="left" vertical="top"/>
    </xf>
    <xf numFmtId="0" fontId="0" fillId="8" borderId="0" xfId="0" applyFill="1" applyAlignment="1">
      <alignment horizontal="right" vertical="top"/>
    </xf>
    <xf numFmtId="9" fontId="0" fillId="8" borderId="0" xfId="1" applyFont="1" applyFill="1" applyAlignment="1">
      <alignment horizontal="right" vertical="top"/>
    </xf>
    <xf numFmtId="0" fontId="9" fillId="8" borderId="0" xfId="0" applyFont="1" applyFill="1" applyAlignment="1">
      <alignment horizontal="left" vertical="top"/>
    </xf>
    <xf numFmtId="0" fontId="19" fillId="4" borderId="33" xfId="2" applyFont="1" applyFill="1" applyBorder="1" applyAlignment="1">
      <alignment horizontal="left" vertical="top" indent="1"/>
    </xf>
    <xf numFmtId="2" fontId="19" fillId="4" borderId="33" xfId="2" applyNumberFormat="1" applyFont="1" applyFill="1" applyBorder="1" applyAlignment="1">
      <alignment horizontal="left" vertical="top" indent="1"/>
    </xf>
    <xf numFmtId="0" fontId="4" fillId="10" borderId="33" xfId="0" applyFont="1" applyFill="1" applyBorder="1" applyAlignment="1">
      <alignment horizontal="left" vertical="top"/>
    </xf>
    <xf numFmtId="0" fontId="0" fillId="10" borderId="0" xfId="0" applyFill="1" applyAlignment="1">
      <alignment horizontal="left" vertical="top"/>
    </xf>
    <xf numFmtId="0" fontId="0" fillId="10" borderId="34" xfId="0" applyFill="1" applyBorder="1" applyAlignment="1">
      <alignment horizontal="left" vertical="top"/>
    </xf>
    <xf numFmtId="0" fontId="4" fillId="10" borderId="0" xfId="0" applyFont="1" applyFill="1" applyAlignment="1">
      <alignment horizontal="left" vertical="top"/>
    </xf>
    <xf numFmtId="0" fontId="0" fillId="10" borderId="0" xfId="0" applyFill="1" applyAlignment="1">
      <alignment horizontal="right" vertical="top"/>
    </xf>
    <xf numFmtId="9" fontId="0" fillId="10" borderId="0" xfId="1" applyFont="1" applyFill="1" applyAlignment="1">
      <alignment horizontal="right" vertical="top"/>
    </xf>
    <xf numFmtId="9" fontId="0" fillId="10" borderId="0" xfId="1" applyFont="1" applyFill="1" applyAlignment="1">
      <alignment horizontal="center" vertical="top"/>
    </xf>
    <xf numFmtId="0" fontId="9" fillId="10" borderId="0" xfId="0" applyFont="1" applyFill="1" applyAlignment="1">
      <alignment horizontal="left" vertical="top"/>
    </xf>
    <xf numFmtId="0" fontId="3" fillId="11" borderId="33" xfId="0" applyFont="1" applyFill="1" applyBorder="1" applyAlignment="1">
      <alignment horizontal="left" vertical="top"/>
    </xf>
    <xf numFmtId="0" fontId="5" fillId="11" borderId="0" xfId="0" applyFont="1" applyFill="1" applyAlignment="1">
      <alignment horizontal="left" vertical="top"/>
    </xf>
    <xf numFmtId="0" fontId="5" fillId="11" borderId="34" xfId="0" applyFont="1" applyFill="1" applyBorder="1" applyAlignment="1">
      <alignment horizontal="left" vertical="top"/>
    </xf>
    <xf numFmtId="0" fontId="3" fillId="11" borderId="0" xfId="0" applyFont="1" applyFill="1" applyAlignment="1">
      <alignment horizontal="left" vertical="top"/>
    </xf>
    <xf numFmtId="0" fontId="5" fillId="11" borderId="0" xfId="0" applyFont="1" applyFill="1" applyAlignment="1">
      <alignment horizontal="right" vertical="top"/>
    </xf>
    <xf numFmtId="9" fontId="5" fillId="11" borderId="0" xfId="1" applyFont="1" applyFill="1" applyAlignment="1">
      <alignment horizontal="right" vertical="top"/>
    </xf>
    <xf numFmtId="0" fontId="8" fillId="11" borderId="0" xfId="0" applyFont="1" applyFill="1" applyAlignment="1">
      <alignment horizontal="left" vertical="top"/>
    </xf>
    <xf numFmtId="9" fontId="5" fillId="14" borderId="0" xfId="1" applyFont="1" applyFill="1" applyAlignment="1">
      <alignment horizontal="center" vertical="top"/>
    </xf>
    <xf numFmtId="0" fontId="8" fillId="14" borderId="0" xfId="0" applyFont="1" applyFill="1" applyAlignment="1">
      <alignment horizontal="left" vertical="top"/>
    </xf>
    <xf numFmtId="0" fontId="3" fillId="13" borderId="13" xfId="0" applyFont="1" applyFill="1" applyBorder="1" applyAlignment="1">
      <alignment horizontal="left" vertical="top"/>
    </xf>
    <xf numFmtId="0" fontId="5" fillId="13" borderId="0" xfId="0" applyFont="1" applyFill="1" applyAlignment="1">
      <alignment horizontal="left" vertical="top"/>
    </xf>
    <xf numFmtId="0" fontId="5" fillId="13" borderId="14" xfId="0" applyFont="1" applyFill="1" applyBorder="1" applyAlignment="1">
      <alignment horizontal="left" vertical="top"/>
    </xf>
    <xf numFmtId="0" fontId="3" fillId="13" borderId="0" xfId="0" applyFont="1" applyFill="1" applyAlignment="1">
      <alignment horizontal="left" vertical="top"/>
    </xf>
    <xf numFmtId="0" fontId="5" fillId="13" borderId="0" xfId="0" applyFont="1" applyFill="1" applyAlignment="1">
      <alignment horizontal="right" vertical="top"/>
    </xf>
    <xf numFmtId="9" fontId="5" fillId="13" borderId="0" xfId="1" applyFont="1" applyFill="1" applyAlignment="1">
      <alignment horizontal="right" vertical="top"/>
    </xf>
    <xf numFmtId="9" fontId="5" fillId="13" borderId="0" xfId="1" applyFont="1" applyFill="1" applyAlignment="1">
      <alignment horizontal="center" vertical="top"/>
    </xf>
    <xf numFmtId="0" fontId="8" fillId="13" borderId="0" xfId="0" applyFont="1" applyFill="1" applyAlignment="1">
      <alignment horizontal="left" vertical="top"/>
    </xf>
    <xf numFmtId="0" fontId="6" fillId="0" borderId="0" xfId="0" applyFont="1" applyAlignment="1">
      <alignment horizontal="left" vertical="top" wrapText="1"/>
    </xf>
    <xf numFmtId="0" fontId="4" fillId="8" borderId="59" xfId="0" applyFont="1" applyFill="1" applyBorder="1" applyAlignment="1">
      <alignment horizontal="left" vertical="top" wrapText="1"/>
    </xf>
    <xf numFmtId="0" fontId="4" fillId="8" borderId="60" xfId="0" applyFont="1" applyFill="1" applyBorder="1" applyAlignment="1">
      <alignment horizontal="left" vertical="top"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4" xfId="0" applyBorder="1" applyAlignment="1">
      <alignment horizontal="center" vertical="center" wrapText="1"/>
    </xf>
    <xf numFmtId="0" fontId="0" fillId="0" borderId="27"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xf>
    <xf numFmtId="0" fontId="4" fillId="8" borderId="33" xfId="0" applyFont="1" applyFill="1" applyBorder="1" applyAlignment="1">
      <alignment horizontal="left" vertical="top" wrapText="1"/>
    </xf>
    <xf numFmtId="0" fontId="4" fillId="8" borderId="0" xfId="0" applyFont="1" applyFill="1" applyAlignment="1">
      <alignment horizontal="left" vertical="top" wrapText="1"/>
    </xf>
    <xf numFmtId="0" fontId="4" fillId="8" borderId="34" xfId="0" applyFont="1" applyFill="1" applyBorder="1" applyAlignment="1">
      <alignment horizontal="left" vertical="top" wrapText="1"/>
    </xf>
    <xf numFmtId="0" fontId="0" fillId="0" borderId="9" xfId="0" applyBorder="1" applyAlignment="1">
      <alignment horizontal="center" vertical="center" wrapText="1"/>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wrapText="1"/>
    </xf>
    <xf numFmtId="0" fontId="0" fillId="0" borderId="29" xfId="0" applyBorder="1" applyAlignment="1">
      <alignment horizontal="center" vertical="center"/>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30" xfId="0" applyBorder="1" applyAlignment="1">
      <alignment horizontal="center" vertical="center" wrapText="1"/>
    </xf>
    <xf numFmtId="0" fontId="0" fillId="0" borderId="35" xfId="0" applyBorder="1" applyAlignment="1">
      <alignment horizontal="center" vertical="center" wrapTex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top"/>
    </xf>
    <xf numFmtId="0" fontId="0" fillId="0" borderId="56" xfId="0" applyBorder="1" applyAlignment="1">
      <alignment horizontal="center" vertical="top"/>
    </xf>
    <xf numFmtId="0" fontId="0" fillId="0" borderId="57" xfId="0" applyBorder="1" applyAlignment="1">
      <alignment horizontal="center" vertical="top"/>
    </xf>
    <xf numFmtId="0" fontId="0" fillId="0" borderId="58" xfId="0" applyBorder="1" applyAlignment="1">
      <alignment horizontal="center" vertical="top"/>
    </xf>
  </cellXfs>
  <cellStyles count="4">
    <cellStyle name="Followed Hyperlink" xfId="3" builtinId="9" customBuiltin="1"/>
    <cellStyle name="Hyperlink" xfId="2" builtinId="8" customBuiltin="1"/>
    <cellStyle name="Normal" xfId="0" builtinId="0" customBuiltin="1"/>
    <cellStyle name="Per cent" xfId="1" builtinId="5"/>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5F00B7"/>
      <color rgb="FF1E7688"/>
      <color rgb="FFB32087"/>
      <color rgb="FF389D1D"/>
      <color rgb="FFD79522"/>
      <color rgb="FF007BAD"/>
      <color rgb="FF2636A8"/>
      <color rgb="FFD7D7D7"/>
      <color rgb="FF0059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7"/><Relationship Id="rId13" Type="http://schemas.openxmlformats.org/officeDocument/2006/relationships/hyperlink" Target="#Governance!A1.12"/><Relationship Id="rId18" Type="http://schemas.openxmlformats.org/officeDocument/2006/relationships/hyperlink" Target="#Governance!A1.17"/><Relationship Id="rId26" Type="http://schemas.openxmlformats.org/officeDocument/2006/relationships/hyperlink" Target="#Governance!A1.25"/><Relationship Id="rId3" Type="http://schemas.openxmlformats.org/officeDocument/2006/relationships/hyperlink" Target="#Governance!A1.02"/><Relationship Id="rId21" Type="http://schemas.openxmlformats.org/officeDocument/2006/relationships/hyperlink" Target="#Governance!A1.20"/><Relationship Id="rId7" Type="http://schemas.openxmlformats.org/officeDocument/2006/relationships/hyperlink" Target="#Governance!A1.08"/><Relationship Id="rId12" Type="http://schemas.openxmlformats.org/officeDocument/2006/relationships/hyperlink" Target="#Governance!A1.11"/><Relationship Id="rId17" Type="http://schemas.openxmlformats.org/officeDocument/2006/relationships/hyperlink" Target="#Governance!A1.16"/><Relationship Id="rId25" Type="http://schemas.openxmlformats.org/officeDocument/2006/relationships/hyperlink" Target="#Governance!A1.24"/><Relationship Id="rId2" Type="http://schemas.openxmlformats.org/officeDocument/2006/relationships/hyperlink" Target="#Governance!A1.01"/><Relationship Id="rId16" Type="http://schemas.openxmlformats.org/officeDocument/2006/relationships/hyperlink" Target="#Governance!A1.15"/><Relationship Id="rId20" Type="http://schemas.openxmlformats.org/officeDocument/2006/relationships/hyperlink" Target="#Governance!A1.21"/><Relationship Id="rId1" Type="http://schemas.openxmlformats.org/officeDocument/2006/relationships/hyperlink" Target="#'Overview of progress'!O.1"/><Relationship Id="rId6" Type="http://schemas.openxmlformats.org/officeDocument/2006/relationships/hyperlink" Target="#Governance!A1.09"/><Relationship Id="rId11" Type="http://schemas.openxmlformats.org/officeDocument/2006/relationships/hyperlink" Target="#Governance!A1.10"/><Relationship Id="rId24" Type="http://schemas.openxmlformats.org/officeDocument/2006/relationships/hyperlink" Target="#Governance!A1.23"/><Relationship Id="rId5" Type="http://schemas.openxmlformats.org/officeDocument/2006/relationships/hyperlink" Target="#Governance!A1.04"/><Relationship Id="rId15" Type="http://schemas.openxmlformats.org/officeDocument/2006/relationships/hyperlink" Target="#Governance!A1.14"/><Relationship Id="rId23" Type="http://schemas.openxmlformats.org/officeDocument/2006/relationships/hyperlink" Target="#Governance!A1.18"/><Relationship Id="rId28" Type="http://schemas.openxmlformats.org/officeDocument/2006/relationships/image" Target="../media/image4.png"/><Relationship Id="rId10" Type="http://schemas.openxmlformats.org/officeDocument/2006/relationships/hyperlink" Target="#Governance!A1.05"/><Relationship Id="rId19" Type="http://schemas.openxmlformats.org/officeDocument/2006/relationships/hyperlink" Target="#Governance!A1.22"/><Relationship Id="rId4" Type="http://schemas.openxmlformats.org/officeDocument/2006/relationships/hyperlink" Target="#Governance!A1.03"/><Relationship Id="rId9" Type="http://schemas.openxmlformats.org/officeDocument/2006/relationships/hyperlink" Target="#Governance!A1.06"/><Relationship Id="rId14" Type="http://schemas.openxmlformats.org/officeDocument/2006/relationships/hyperlink" Target="#Governance!A1.13"/><Relationship Id="rId22" Type="http://schemas.openxmlformats.org/officeDocument/2006/relationships/hyperlink" Target="#Governance!A1.19"/><Relationship Id="rId27" Type="http://schemas.openxmlformats.org/officeDocument/2006/relationships/hyperlink" Target="#Governance!A1.26"/></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05"/><Relationship Id="rId13" Type="http://schemas.openxmlformats.org/officeDocument/2006/relationships/hyperlink" Target="#Partnering!A2.13"/><Relationship Id="rId3" Type="http://schemas.openxmlformats.org/officeDocument/2006/relationships/hyperlink" Target="#Partnering!A2.02"/><Relationship Id="rId7" Type="http://schemas.openxmlformats.org/officeDocument/2006/relationships/hyperlink" Target="#Partnering!A2.06"/><Relationship Id="rId12" Type="http://schemas.openxmlformats.org/officeDocument/2006/relationships/hyperlink" Target="#Partnering!A2.11"/><Relationship Id="rId2" Type="http://schemas.openxmlformats.org/officeDocument/2006/relationships/hyperlink" Target="#Partnering!A2.01"/><Relationship Id="rId1" Type="http://schemas.openxmlformats.org/officeDocument/2006/relationships/hyperlink" Target="#'Overview of progress'!O.2"/><Relationship Id="rId6" Type="http://schemas.openxmlformats.org/officeDocument/2006/relationships/hyperlink" Target="#Partnering!A2.07"/><Relationship Id="rId11" Type="http://schemas.openxmlformats.org/officeDocument/2006/relationships/hyperlink" Target="#Partnering!A2.10"/><Relationship Id="rId5" Type="http://schemas.openxmlformats.org/officeDocument/2006/relationships/hyperlink" Target="#Partnering!A2.04"/><Relationship Id="rId15" Type="http://schemas.openxmlformats.org/officeDocument/2006/relationships/image" Target="../media/image5.png"/><Relationship Id="rId10" Type="http://schemas.openxmlformats.org/officeDocument/2006/relationships/hyperlink" Target="#Partnering!A2.09"/><Relationship Id="rId4" Type="http://schemas.openxmlformats.org/officeDocument/2006/relationships/hyperlink" Target="#Partnering!A2.03"/><Relationship Id="rId9" Type="http://schemas.openxmlformats.org/officeDocument/2006/relationships/hyperlink" Target="#Partnering!A2.08"/><Relationship Id="rId14" Type="http://schemas.openxmlformats.org/officeDocument/2006/relationships/hyperlink" Target="#Partnering!A2.12"/></Relationships>
</file>

<file path=xl/drawings/_rels/drawing4.xml.rels><?xml version="1.0" encoding="UTF-8" standalone="yes"?>
<Relationships xmlns="http://schemas.openxmlformats.org/package/2006/relationships"><Relationship Id="rId8" Type="http://schemas.openxmlformats.org/officeDocument/2006/relationships/hyperlink" Target="#PCI!A3.06"/><Relationship Id="rId13" Type="http://schemas.openxmlformats.org/officeDocument/2006/relationships/hyperlink" Target="#PCI!A3.14"/><Relationship Id="rId18" Type="http://schemas.openxmlformats.org/officeDocument/2006/relationships/hyperlink" Target="#PCI!A3.17"/><Relationship Id="rId3" Type="http://schemas.openxmlformats.org/officeDocument/2006/relationships/hyperlink" Target="#PCI!A3.02"/><Relationship Id="rId7" Type="http://schemas.openxmlformats.org/officeDocument/2006/relationships/hyperlink" Target="#PCI!A3.07"/><Relationship Id="rId12" Type="http://schemas.openxmlformats.org/officeDocument/2006/relationships/hyperlink" Target="#PCI!A3.15"/><Relationship Id="rId17" Type="http://schemas.openxmlformats.org/officeDocument/2006/relationships/hyperlink" Target="#PCI!A3.16"/><Relationship Id="rId2" Type="http://schemas.openxmlformats.org/officeDocument/2006/relationships/hyperlink" Target="#PCI!A3.01"/><Relationship Id="rId16" Type="http://schemas.openxmlformats.org/officeDocument/2006/relationships/hyperlink" Target="#PCI!A3.09"/><Relationship Id="rId20" Type="http://schemas.openxmlformats.org/officeDocument/2006/relationships/image" Target="../media/image6.png"/><Relationship Id="rId1" Type="http://schemas.openxmlformats.org/officeDocument/2006/relationships/hyperlink" Target="#'Overview of progress'!O.3"/><Relationship Id="rId6" Type="http://schemas.openxmlformats.org/officeDocument/2006/relationships/hyperlink" Target="#PCI!A3.08"/><Relationship Id="rId11" Type="http://schemas.openxmlformats.org/officeDocument/2006/relationships/hyperlink" Target="#PCI!A3.11"/><Relationship Id="rId5" Type="http://schemas.openxmlformats.org/officeDocument/2006/relationships/hyperlink" Target="#PCI!A3.04"/><Relationship Id="rId15" Type="http://schemas.openxmlformats.org/officeDocument/2006/relationships/hyperlink" Target="#PCI!A3.12"/><Relationship Id="rId10" Type="http://schemas.openxmlformats.org/officeDocument/2006/relationships/hyperlink" Target="#PCI!A3.10"/><Relationship Id="rId19" Type="http://schemas.openxmlformats.org/officeDocument/2006/relationships/hyperlink" Target="#PCI!A3.18"/><Relationship Id="rId4" Type="http://schemas.openxmlformats.org/officeDocument/2006/relationships/hyperlink" Target="#PCI!A3.03"/><Relationship Id="rId9" Type="http://schemas.openxmlformats.org/officeDocument/2006/relationships/hyperlink" Target="#PCI!A3.05"/><Relationship Id="rId14" Type="http://schemas.openxmlformats.org/officeDocument/2006/relationships/hyperlink" Target="#PCI!A3.13"/></Relationships>
</file>

<file path=xl/drawings/_rels/drawing5.xml.rels><?xml version="1.0" encoding="UTF-8" standalone="yes"?>
<Relationships xmlns="http://schemas.openxmlformats.org/package/2006/relationships"><Relationship Id="rId8" Type="http://schemas.openxmlformats.org/officeDocument/2006/relationships/hyperlink" Target="#MedSafety!A4.07"/><Relationship Id="rId13" Type="http://schemas.openxmlformats.org/officeDocument/2006/relationships/hyperlink" Target="#MedSafety!A4.11"/><Relationship Id="rId3" Type="http://schemas.openxmlformats.org/officeDocument/2006/relationships/hyperlink" Target="#MedSafety!A4.02"/><Relationship Id="rId7" Type="http://schemas.openxmlformats.org/officeDocument/2006/relationships/hyperlink" Target="#MedSafety!A4.05"/><Relationship Id="rId12" Type="http://schemas.openxmlformats.org/officeDocument/2006/relationships/hyperlink" Target="#MedSafety!A4.12"/><Relationship Id="rId2" Type="http://schemas.openxmlformats.org/officeDocument/2006/relationships/hyperlink" Target="#MedSafety!A4.01"/><Relationship Id="rId1" Type="http://schemas.openxmlformats.org/officeDocument/2006/relationships/hyperlink" Target="#'Overview of progress'!O.4"/><Relationship Id="rId6" Type="http://schemas.openxmlformats.org/officeDocument/2006/relationships/hyperlink" Target="#MedSafety!A4.06"/><Relationship Id="rId11" Type="http://schemas.openxmlformats.org/officeDocument/2006/relationships/hyperlink" Target="#MedSafety!A4.10"/><Relationship Id="rId5" Type="http://schemas.openxmlformats.org/officeDocument/2006/relationships/hyperlink" Target="#MedSafety!A4.04"/><Relationship Id="rId10" Type="http://schemas.openxmlformats.org/officeDocument/2006/relationships/hyperlink" Target="#MedSafety!A4.09"/><Relationship Id="rId4" Type="http://schemas.openxmlformats.org/officeDocument/2006/relationships/hyperlink" Target="#MedSafety!A4.03"/><Relationship Id="rId9" Type="http://schemas.openxmlformats.org/officeDocument/2006/relationships/hyperlink" Target="#MedSafety!A4.08"/><Relationship Id="rId14"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hyperlink" Target="#CompCare!A5.19"/><Relationship Id="rId13" Type="http://schemas.openxmlformats.org/officeDocument/2006/relationships/hyperlink" Target="#CompCare!A5.23"/><Relationship Id="rId3" Type="http://schemas.openxmlformats.org/officeDocument/2006/relationships/hyperlink" Target="#CompCare!A5.02"/><Relationship Id="rId7" Type="http://schemas.openxmlformats.org/officeDocument/2006/relationships/hyperlink" Target="#CompCare!A5.05"/><Relationship Id="rId12" Type="http://schemas.openxmlformats.org/officeDocument/2006/relationships/hyperlink" Target="#CompCare!A5.24"/><Relationship Id="rId2" Type="http://schemas.openxmlformats.org/officeDocument/2006/relationships/hyperlink" Target="#CompCare!A5.01"/><Relationship Id="rId1" Type="http://schemas.openxmlformats.org/officeDocument/2006/relationships/hyperlink" Target="#'Overview of progress'!O.5"/><Relationship Id="rId6" Type="http://schemas.openxmlformats.org/officeDocument/2006/relationships/hyperlink" Target="#CompCare!A5.06"/><Relationship Id="rId11" Type="http://schemas.openxmlformats.org/officeDocument/2006/relationships/hyperlink" Target="#CompCare!A5.22"/><Relationship Id="rId5" Type="http://schemas.openxmlformats.org/officeDocument/2006/relationships/hyperlink" Target="#CompCare!A5.04"/><Relationship Id="rId10" Type="http://schemas.openxmlformats.org/officeDocument/2006/relationships/hyperlink" Target="#CompCare!A5.21"/><Relationship Id="rId4" Type="http://schemas.openxmlformats.org/officeDocument/2006/relationships/hyperlink" Target="#CompCare!A5.03"/><Relationship Id="rId9" Type="http://schemas.openxmlformats.org/officeDocument/2006/relationships/hyperlink" Target="#CompCare!A5.20"/><Relationship Id="rId14"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Communicating!A6.07"/><Relationship Id="rId3" Type="http://schemas.openxmlformats.org/officeDocument/2006/relationships/hyperlink" Target="#Communicating!A6.02"/><Relationship Id="rId7" Type="http://schemas.openxmlformats.org/officeDocument/2006/relationships/hyperlink" Target="#Communicating!A6.06"/><Relationship Id="rId12" Type="http://schemas.openxmlformats.org/officeDocument/2006/relationships/image" Target="../media/image9.png"/><Relationship Id="rId2" Type="http://schemas.openxmlformats.org/officeDocument/2006/relationships/hyperlink" Target="#Communicating!A6.01"/><Relationship Id="rId1" Type="http://schemas.openxmlformats.org/officeDocument/2006/relationships/hyperlink" Target="#'Overview of progress'!O.6"/><Relationship Id="rId6" Type="http://schemas.openxmlformats.org/officeDocument/2006/relationships/hyperlink" Target="#Communicating!A6.05"/><Relationship Id="rId11" Type="http://schemas.openxmlformats.org/officeDocument/2006/relationships/hyperlink" Target="#Communicating!A6.10"/><Relationship Id="rId5" Type="http://schemas.openxmlformats.org/officeDocument/2006/relationships/hyperlink" Target="#Communicating!A6.04"/><Relationship Id="rId10" Type="http://schemas.openxmlformats.org/officeDocument/2006/relationships/hyperlink" Target="#Communicating!A6.09"/><Relationship Id="rId4" Type="http://schemas.openxmlformats.org/officeDocument/2006/relationships/hyperlink" Target="#Communicating!A6.03"/><Relationship Id="rId9" Type="http://schemas.openxmlformats.org/officeDocument/2006/relationships/hyperlink" Target="#Communicating!A6.08"/></Relationships>
</file>

<file path=xl/drawings/_rels/drawing8.xml.rels><?xml version="1.0" encoding="UTF-8" standalone="yes"?>
<Relationships xmlns="http://schemas.openxmlformats.org/package/2006/relationships"><Relationship Id="rId8" Type="http://schemas.openxmlformats.org/officeDocument/2006/relationships/hyperlink" Target="#RR!A8.07"/><Relationship Id="rId3" Type="http://schemas.openxmlformats.org/officeDocument/2006/relationships/hyperlink" Target="#RR!A8.02"/><Relationship Id="rId7" Type="http://schemas.openxmlformats.org/officeDocument/2006/relationships/hyperlink" Target="#RR!A8.06"/><Relationship Id="rId12" Type="http://schemas.openxmlformats.org/officeDocument/2006/relationships/image" Target="../media/image10.png"/><Relationship Id="rId2" Type="http://schemas.openxmlformats.org/officeDocument/2006/relationships/hyperlink" Target="#RR!A8.01"/><Relationship Id="rId1" Type="http://schemas.openxmlformats.org/officeDocument/2006/relationships/hyperlink" Target="#'Overview of progress'!O.8"/><Relationship Id="rId6" Type="http://schemas.openxmlformats.org/officeDocument/2006/relationships/hyperlink" Target="#RR!A8.05"/><Relationship Id="rId11" Type="http://schemas.openxmlformats.org/officeDocument/2006/relationships/hyperlink" Target="#RR!A8.10"/><Relationship Id="rId5" Type="http://schemas.openxmlformats.org/officeDocument/2006/relationships/hyperlink" Target="#RR!A8.04"/><Relationship Id="rId10" Type="http://schemas.openxmlformats.org/officeDocument/2006/relationships/hyperlink" Target="#RR!A8.09"/><Relationship Id="rId4" Type="http://schemas.openxmlformats.org/officeDocument/2006/relationships/hyperlink" Target="#RR!A8.03"/><Relationship Id="rId9" Type="http://schemas.openxmlformats.org/officeDocument/2006/relationships/hyperlink" Target="#RR!A8.08"/></Relationships>
</file>

<file path=xl/drawings/_rels/drawing9.xml.rels><?xml version="1.0" encoding="UTF-8" standalone="yes"?>
<Relationships xmlns="http://schemas.openxmlformats.org/package/2006/relationships"><Relationship Id="rId3" Type="http://schemas.openxmlformats.org/officeDocument/2006/relationships/hyperlink" Target="#'Overview of progress'!O.3"/><Relationship Id="rId7" Type="http://schemas.openxmlformats.org/officeDocument/2006/relationships/hyperlink" Target="#'Overview of progress'!O.8"/><Relationship Id="rId2" Type="http://schemas.openxmlformats.org/officeDocument/2006/relationships/hyperlink" Target="#'Overview of progress'!O.2"/><Relationship Id="rId1" Type="http://schemas.openxmlformats.org/officeDocument/2006/relationships/hyperlink" Target="#'Overview of progress'!O.1"/><Relationship Id="rId6" Type="http://schemas.openxmlformats.org/officeDocument/2006/relationships/hyperlink" Target="#'Overview of progress'!O.6"/><Relationship Id="rId5" Type="http://schemas.openxmlformats.org/officeDocument/2006/relationships/hyperlink" Target="#'Overview of progress'!O.5"/><Relationship Id="rId4" Type="http://schemas.openxmlformats.org/officeDocument/2006/relationships/hyperlink" Target="#'Overview of progress'!O.4"/></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0</xdr:colOff>
      <xdr:row>11</xdr:row>
      <xdr:rowOff>157368</xdr:rowOff>
    </xdr:to>
    <xdr:pic>
      <xdr:nvPicPr>
        <xdr:cNvPr id="7" name="Picture 6">
          <a:extLst>
            <a:ext uri="{FF2B5EF4-FFF2-40B4-BE49-F238E27FC236}">
              <a16:creationId xmlns:a16="http://schemas.microsoft.com/office/drawing/2014/main" id="{377924C2-5BAF-D47E-5728-8C53E572A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957" y="0"/>
          <a:ext cx="6833152" cy="197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xdr:row>
      <xdr:rowOff>56636</xdr:rowOff>
    </xdr:from>
    <xdr:to>
      <xdr:col>1</xdr:col>
      <xdr:colOff>6716950</xdr:colOff>
      <xdr:row>7</xdr:row>
      <xdr:rowOff>107436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25425" y="704336"/>
          <a:ext cx="6615350" cy="536575"/>
        </a:xfrm>
        <a:prstGeom prst="rect">
          <a:avLst/>
        </a:prstGeom>
        <a:solidFill>
          <a:srgbClr val="FFFFFF">
            <a:alpha val="5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Cosmetic Surgery Standards</a:t>
          </a:r>
          <a:r>
            <a:rPr lang="en-AU" sz="2000" baseline="0">
              <a:solidFill>
                <a:sysClr val="windowText" lastClr="000000"/>
              </a:solidFill>
            </a:rPr>
            <a:t> </a:t>
          </a:r>
          <a:r>
            <a:rPr lang="en-AU" sz="2000">
              <a:solidFill>
                <a:sysClr val="windowText" lastClr="000000"/>
              </a:solidFill>
            </a:rPr>
            <a:t>Monitoring Tool</a:t>
          </a:r>
        </a:p>
      </xdr:txBody>
    </xdr:sp>
    <xdr:clientData/>
  </xdr:twoCellAnchor>
  <xdr:twoCellAnchor editAs="oneCell">
    <xdr:from>
      <xdr:col>1</xdr:col>
      <xdr:colOff>140804</xdr:colOff>
      <xdr:row>41</xdr:row>
      <xdr:rowOff>140805</xdr:rowOff>
    </xdr:from>
    <xdr:to>
      <xdr:col>1</xdr:col>
      <xdr:colOff>6059645</xdr:colOff>
      <xdr:row>43</xdr:row>
      <xdr:rowOff>33580</xdr:rowOff>
    </xdr:to>
    <xdr:pic>
      <xdr:nvPicPr>
        <xdr:cNvPr id="8" name="Picture 7">
          <a:extLst>
            <a:ext uri="{FF2B5EF4-FFF2-40B4-BE49-F238E27FC236}">
              <a16:creationId xmlns:a16="http://schemas.microsoft.com/office/drawing/2014/main" id="{D35CF99B-08D8-E8D1-388A-739B4B848FE5}"/>
            </a:ext>
          </a:extLst>
        </xdr:cNvPr>
        <xdr:cNvPicPr>
          <a:picLocks noChangeAspect="1"/>
        </xdr:cNvPicPr>
      </xdr:nvPicPr>
      <xdr:blipFill>
        <a:blip xmlns:r="http://schemas.openxmlformats.org/officeDocument/2006/relationships" r:embed="rId2"/>
        <a:stretch>
          <a:fillRect/>
        </a:stretch>
      </xdr:blipFill>
      <xdr:spPr>
        <a:xfrm>
          <a:off x="256761" y="8622196"/>
          <a:ext cx="5918841" cy="224080"/>
        </a:xfrm>
        <a:prstGeom prst="rect">
          <a:avLst/>
        </a:prstGeom>
      </xdr:spPr>
    </xdr:pic>
    <xdr:clientData/>
  </xdr:twoCellAnchor>
  <xdr:twoCellAnchor editAs="oneCell">
    <xdr:from>
      <xdr:col>1</xdr:col>
      <xdr:colOff>198783</xdr:colOff>
      <xdr:row>46</xdr:row>
      <xdr:rowOff>66262</xdr:rowOff>
    </xdr:from>
    <xdr:to>
      <xdr:col>1</xdr:col>
      <xdr:colOff>5862625</xdr:colOff>
      <xdr:row>46</xdr:row>
      <xdr:rowOff>2633869</xdr:rowOff>
    </xdr:to>
    <xdr:pic>
      <xdr:nvPicPr>
        <xdr:cNvPr id="9" name="Picture 8">
          <a:extLst>
            <a:ext uri="{FF2B5EF4-FFF2-40B4-BE49-F238E27FC236}">
              <a16:creationId xmlns:a16="http://schemas.microsoft.com/office/drawing/2014/main" id="{E58768E0-C97F-EFBF-9AF4-91903FB6A0A2}"/>
            </a:ext>
          </a:extLst>
        </xdr:cNvPr>
        <xdr:cNvPicPr>
          <a:picLocks noChangeAspect="1"/>
        </xdr:cNvPicPr>
      </xdr:nvPicPr>
      <xdr:blipFill>
        <a:blip xmlns:r="http://schemas.openxmlformats.org/officeDocument/2006/relationships" r:embed="rId3"/>
        <a:stretch>
          <a:fillRect/>
        </a:stretch>
      </xdr:blipFill>
      <xdr:spPr>
        <a:xfrm>
          <a:off x="314740" y="10253871"/>
          <a:ext cx="5663842" cy="2567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209925" y="28575"/>
          <a:ext cx="684000" cy="54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4" name="Rounded Rectangle 3" descr="Button containing hyperlink to Action 1.1">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393382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3</xdr:col>
      <xdr:colOff>1222772</xdr:colOff>
      <xdr:row>0</xdr:row>
      <xdr:rowOff>0</xdr:rowOff>
    </xdr:from>
    <xdr:to>
      <xdr:col>3</xdr:col>
      <xdr:colOff>1636772</xdr:colOff>
      <xdr:row>1</xdr:row>
      <xdr:rowOff>108075</xdr:rowOff>
    </xdr:to>
    <xdr:sp macro="" textlink="">
      <xdr:nvSpPr>
        <xdr:cNvPr id="5" name="Rounded Rectangle 4" descr="Button containing hyperlink to Action 1.2">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4385072"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1.02</a:t>
          </a:r>
        </a:p>
      </xdr:txBody>
    </xdr:sp>
    <xdr:clientData/>
  </xdr:twoCellAnchor>
  <xdr:twoCellAnchor>
    <xdr:from>
      <xdr:col>3</xdr:col>
      <xdr:colOff>1674019</xdr:colOff>
      <xdr:row>0</xdr:row>
      <xdr:rowOff>0</xdr:rowOff>
    </xdr:from>
    <xdr:to>
      <xdr:col>3</xdr:col>
      <xdr:colOff>2088019</xdr:colOff>
      <xdr:row>1</xdr:row>
      <xdr:rowOff>108075</xdr:rowOff>
    </xdr:to>
    <xdr:sp macro="" textlink="">
      <xdr:nvSpPr>
        <xdr:cNvPr id="6" name="Rounded Rectangle 5" descr="Button containing hyperlink to Action 1.3">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483631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3</xdr:col>
      <xdr:colOff>2125266</xdr:colOff>
      <xdr:row>0</xdr:row>
      <xdr:rowOff>0</xdr:rowOff>
    </xdr:from>
    <xdr:to>
      <xdr:col>3</xdr:col>
      <xdr:colOff>2539266</xdr:colOff>
      <xdr:row>1</xdr:row>
      <xdr:rowOff>108075</xdr:rowOff>
    </xdr:to>
    <xdr:sp macro="" textlink="">
      <xdr:nvSpPr>
        <xdr:cNvPr id="7" name="Rounded Rectangle 6" descr="Button containing hyperlink to Action 1.4">
          <a:hlinkClick xmlns:r="http://schemas.openxmlformats.org/officeDocument/2006/relationships" r:id="rId5"/>
          <a:extLst>
            <a:ext uri="{FF2B5EF4-FFF2-40B4-BE49-F238E27FC236}">
              <a16:creationId xmlns:a16="http://schemas.microsoft.com/office/drawing/2014/main" id="{00000000-0008-0000-0100-000007000000}"/>
            </a:ext>
          </a:extLst>
        </xdr:cNvPr>
        <xdr:cNvSpPr/>
      </xdr:nvSpPr>
      <xdr:spPr>
        <a:xfrm>
          <a:off x="5287566"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3</xdr:col>
      <xdr:colOff>4381501</xdr:colOff>
      <xdr:row>0</xdr:row>
      <xdr:rowOff>0</xdr:rowOff>
    </xdr:from>
    <xdr:to>
      <xdr:col>3</xdr:col>
      <xdr:colOff>4795501</xdr:colOff>
      <xdr:row>1</xdr:row>
      <xdr:rowOff>108075</xdr:rowOff>
    </xdr:to>
    <xdr:sp macro="" textlink="">
      <xdr:nvSpPr>
        <xdr:cNvPr id="8" name="Rounded Rectangle 7" descr="Button containing hyperlink to Action 1.9">
          <a:hlinkClick xmlns:r="http://schemas.openxmlformats.org/officeDocument/2006/relationships" r:id="rId6"/>
          <a:extLst>
            <a:ext uri="{FF2B5EF4-FFF2-40B4-BE49-F238E27FC236}">
              <a16:creationId xmlns:a16="http://schemas.microsoft.com/office/drawing/2014/main" id="{00000000-0008-0000-0100-000008000000}"/>
            </a:ext>
          </a:extLst>
        </xdr:cNvPr>
        <xdr:cNvSpPr/>
      </xdr:nvSpPr>
      <xdr:spPr>
        <a:xfrm>
          <a:off x="7543801"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3</xdr:col>
      <xdr:colOff>3930254</xdr:colOff>
      <xdr:row>0</xdr:row>
      <xdr:rowOff>0</xdr:rowOff>
    </xdr:from>
    <xdr:to>
      <xdr:col>3</xdr:col>
      <xdr:colOff>4344254</xdr:colOff>
      <xdr:row>1</xdr:row>
      <xdr:rowOff>108075</xdr:rowOff>
    </xdr:to>
    <xdr:sp macro="" textlink="">
      <xdr:nvSpPr>
        <xdr:cNvPr id="9" name="Rounded Rectangle 8" descr="Button containing hyperlink to Action 1.8">
          <a:hlinkClick xmlns:r="http://schemas.openxmlformats.org/officeDocument/2006/relationships" r:id="rId7"/>
          <a:extLst>
            <a:ext uri="{FF2B5EF4-FFF2-40B4-BE49-F238E27FC236}">
              <a16:creationId xmlns:a16="http://schemas.microsoft.com/office/drawing/2014/main" id="{00000000-0008-0000-0100-000009000000}"/>
            </a:ext>
          </a:extLst>
        </xdr:cNvPr>
        <xdr:cNvSpPr/>
      </xdr:nvSpPr>
      <xdr:spPr>
        <a:xfrm>
          <a:off x="7092554"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3</xdr:col>
      <xdr:colOff>3479007</xdr:colOff>
      <xdr:row>0</xdr:row>
      <xdr:rowOff>0</xdr:rowOff>
    </xdr:from>
    <xdr:to>
      <xdr:col>3</xdr:col>
      <xdr:colOff>3893007</xdr:colOff>
      <xdr:row>1</xdr:row>
      <xdr:rowOff>108075</xdr:rowOff>
    </xdr:to>
    <xdr:sp macro="" textlink="">
      <xdr:nvSpPr>
        <xdr:cNvPr id="10" name="Rounded Rectangle 9" descr="Button containing hyperlink to Action 1.7">
          <a:hlinkClick xmlns:r="http://schemas.openxmlformats.org/officeDocument/2006/relationships" r:id="rId8"/>
          <a:extLst>
            <a:ext uri="{FF2B5EF4-FFF2-40B4-BE49-F238E27FC236}">
              <a16:creationId xmlns:a16="http://schemas.microsoft.com/office/drawing/2014/main" id="{00000000-0008-0000-0100-00000A000000}"/>
            </a:ext>
          </a:extLst>
        </xdr:cNvPr>
        <xdr:cNvSpPr/>
      </xdr:nvSpPr>
      <xdr:spPr>
        <a:xfrm>
          <a:off x="6641307"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3</xdr:col>
      <xdr:colOff>3027760</xdr:colOff>
      <xdr:row>0</xdr:row>
      <xdr:rowOff>0</xdr:rowOff>
    </xdr:from>
    <xdr:to>
      <xdr:col>3</xdr:col>
      <xdr:colOff>3441760</xdr:colOff>
      <xdr:row>1</xdr:row>
      <xdr:rowOff>108075</xdr:rowOff>
    </xdr:to>
    <xdr:sp macro="" textlink="">
      <xdr:nvSpPr>
        <xdr:cNvPr id="11" name="Rounded Rectangle 10" descr="Button containing hyperlink to Action 1.6">
          <a:hlinkClick xmlns:r="http://schemas.openxmlformats.org/officeDocument/2006/relationships" r:id="rId9"/>
          <a:extLst>
            <a:ext uri="{FF2B5EF4-FFF2-40B4-BE49-F238E27FC236}">
              <a16:creationId xmlns:a16="http://schemas.microsoft.com/office/drawing/2014/main" id="{00000000-0008-0000-0100-00000B000000}"/>
            </a:ext>
          </a:extLst>
        </xdr:cNvPr>
        <xdr:cNvSpPr/>
      </xdr:nvSpPr>
      <xdr:spPr>
        <a:xfrm>
          <a:off x="6190060"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1.06</a:t>
          </a:r>
        </a:p>
      </xdr:txBody>
    </xdr:sp>
    <xdr:clientData/>
  </xdr:twoCellAnchor>
  <xdr:twoCellAnchor>
    <xdr:from>
      <xdr:col>3</xdr:col>
      <xdr:colOff>2576513</xdr:colOff>
      <xdr:row>0</xdr:row>
      <xdr:rowOff>0</xdr:rowOff>
    </xdr:from>
    <xdr:to>
      <xdr:col>3</xdr:col>
      <xdr:colOff>2990513</xdr:colOff>
      <xdr:row>1</xdr:row>
      <xdr:rowOff>108075</xdr:rowOff>
    </xdr:to>
    <xdr:sp macro="" textlink="">
      <xdr:nvSpPr>
        <xdr:cNvPr id="12" name="Rounded Rectangle 11" descr="Button containing hyperlink to Action 1.5">
          <a:hlinkClick xmlns:r="http://schemas.openxmlformats.org/officeDocument/2006/relationships" r:id="rId10"/>
          <a:extLst>
            <a:ext uri="{FF2B5EF4-FFF2-40B4-BE49-F238E27FC236}">
              <a16:creationId xmlns:a16="http://schemas.microsoft.com/office/drawing/2014/main" id="{00000000-0008-0000-0100-00000C000000}"/>
            </a:ext>
          </a:extLst>
        </xdr:cNvPr>
        <xdr:cNvSpPr/>
      </xdr:nvSpPr>
      <xdr:spPr>
        <a:xfrm>
          <a:off x="5738813"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1.05</a:t>
          </a:r>
        </a:p>
      </xdr:txBody>
    </xdr:sp>
    <xdr:clientData/>
  </xdr:twoCellAnchor>
  <xdr:twoCellAnchor>
    <xdr:from>
      <xdr:col>3</xdr:col>
      <xdr:colOff>4832748</xdr:colOff>
      <xdr:row>0</xdr:row>
      <xdr:rowOff>0</xdr:rowOff>
    </xdr:from>
    <xdr:to>
      <xdr:col>3</xdr:col>
      <xdr:colOff>5246748</xdr:colOff>
      <xdr:row>1</xdr:row>
      <xdr:rowOff>108075</xdr:rowOff>
    </xdr:to>
    <xdr:sp macro="" textlink="">
      <xdr:nvSpPr>
        <xdr:cNvPr id="13" name="Rounded Rectangle 12" descr="Button containing hyperlink to Action 1.10">
          <a:hlinkClick xmlns:r="http://schemas.openxmlformats.org/officeDocument/2006/relationships" r:id="rId11"/>
          <a:extLst>
            <a:ext uri="{FF2B5EF4-FFF2-40B4-BE49-F238E27FC236}">
              <a16:creationId xmlns:a16="http://schemas.microsoft.com/office/drawing/2014/main" id="{00000000-0008-0000-0100-00000D000000}"/>
            </a:ext>
          </a:extLst>
        </xdr:cNvPr>
        <xdr:cNvSpPr/>
      </xdr:nvSpPr>
      <xdr:spPr>
        <a:xfrm>
          <a:off x="7995048"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3</xdr:col>
      <xdr:colOff>5283995</xdr:colOff>
      <xdr:row>0</xdr:row>
      <xdr:rowOff>0</xdr:rowOff>
    </xdr:from>
    <xdr:to>
      <xdr:col>3</xdr:col>
      <xdr:colOff>5697995</xdr:colOff>
      <xdr:row>1</xdr:row>
      <xdr:rowOff>108075</xdr:rowOff>
    </xdr:to>
    <xdr:sp macro="" textlink="">
      <xdr:nvSpPr>
        <xdr:cNvPr id="14" name="Rounded Rectangle 13" descr="Button containing hyperlink to Action 1.11">
          <a:hlinkClick xmlns:r="http://schemas.openxmlformats.org/officeDocument/2006/relationships" r:id="rId12"/>
          <a:extLst>
            <a:ext uri="{FF2B5EF4-FFF2-40B4-BE49-F238E27FC236}">
              <a16:creationId xmlns:a16="http://schemas.microsoft.com/office/drawing/2014/main" id="{00000000-0008-0000-0100-00000E000000}"/>
            </a:ext>
          </a:extLst>
        </xdr:cNvPr>
        <xdr:cNvSpPr/>
      </xdr:nvSpPr>
      <xdr:spPr>
        <a:xfrm>
          <a:off x="844629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3</xdr:col>
      <xdr:colOff>5735242</xdr:colOff>
      <xdr:row>0</xdr:row>
      <xdr:rowOff>0</xdr:rowOff>
    </xdr:from>
    <xdr:to>
      <xdr:col>3</xdr:col>
      <xdr:colOff>6149242</xdr:colOff>
      <xdr:row>1</xdr:row>
      <xdr:rowOff>108075</xdr:rowOff>
    </xdr:to>
    <xdr:sp macro="" textlink="">
      <xdr:nvSpPr>
        <xdr:cNvPr id="15" name="Rounded Rectangle 14" descr="Button containing hyperlink to Action 1.12">
          <a:hlinkClick xmlns:r="http://schemas.openxmlformats.org/officeDocument/2006/relationships" r:id="rId13"/>
          <a:extLst>
            <a:ext uri="{FF2B5EF4-FFF2-40B4-BE49-F238E27FC236}">
              <a16:creationId xmlns:a16="http://schemas.microsoft.com/office/drawing/2014/main" id="{00000000-0008-0000-0100-00000F000000}"/>
            </a:ext>
          </a:extLst>
        </xdr:cNvPr>
        <xdr:cNvSpPr/>
      </xdr:nvSpPr>
      <xdr:spPr>
        <a:xfrm>
          <a:off x="8897542"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3</xdr:col>
      <xdr:colOff>6186489</xdr:colOff>
      <xdr:row>0</xdr:row>
      <xdr:rowOff>0</xdr:rowOff>
    </xdr:from>
    <xdr:to>
      <xdr:col>4</xdr:col>
      <xdr:colOff>218739</xdr:colOff>
      <xdr:row>1</xdr:row>
      <xdr:rowOff>108075</xdr:rowOff>
    </xdr:to>
    <xdr:sp macro="" textlink="">
      <xdr:nvSpPr>
        <xdr:cNvPr id="16" name="Rounded Rectangle 15" descr="Button containing hyperlink to Action 1.13">
          <a:hlinkClick xmlns:r="http://schemas.openxmlformats.org/officeDocument/2006/relationships" r:id="rId14"/>
          <a:extLst>
            <a:ext uri="{FF2B5EF4-FFF2-40B4-BE49-F238E27FC236}">
              <a16:creationId xmlns:a16="http://schemas.microsoft.com/office/drawing/2014/main" id="{00000000-0008-0000-0100-000010000000}"/>
            </a:ext>
          </a:extLst>
        </xdr:cNvPr>
        <xdr:cNvSpPr/>
      </xdr:nvSpPr>
      <xdr:spPr>
        <a:xfrm>
          <a:off x="934878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1.18">
          <a:hlinkClick xmlns:r="http://schemas.openxmlformats.org/officeDocument/2006/relationships" r:id="rId15"/>
          <a:extLst>
            <a:ext uri="{FF2B5EF4-FFF2-40B4-BE49-F238E27FC236}">
              <a16:creationId xmlns:a16="http://schemas.microsoft.com/office/drawing/2014/main" id="{00000000-0008-0000-0100-000014000000}"/>
            </a:ext>
          </a:extLst>
        </xdr:cNvPr>
        <xdr:cNvSpPr/>
      </xdr:nvSpPr>
      <xdr:spPr>
        <a:xfrm>
          <a:off x="3933825"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1.14</a:t>
          </a:r>
        </a:p>
      </xdr:txBody>
    </xdr:sp>
    <xdr:clientData/>
  </xdr:twoCellAnchor>
  <xdr:twoCellAnchor>
    <xdr:from>
      <xdr:col>3</xdr:col>
      <xdr:colOff>1222772</xdr:colOff>
      <xdr:row>1</xdr:row>
      <xdr:rowOff>165225</xdr:rowOff>
    </xdr:from>
    <xdr:to>
      <xdr:col>3</xdr:col>
      <xdr:colOff>1636772</xdr:colOff>
      <xdr:row>1</xdr:row>
      <xdr:rowOff>435225</xdr:rowOff>
    </xdr:to>
    <xdr:sp macro="" textlink="">
      <xdr:nvSpPr>
        <xdr:cNvPr id="21" name="Rounded Rectangle 20" descr="Button containing hyperlink to Action 1.19">
          <a:hlinkClick xmlns:r="http://schemas.openxmlformats.org/officeDocument/2006/relationships" r:id="rId16"/>
          <a:extLst>
            <a:ext uri="{FF2B5EF4-FFF2-40B4-BE49-F238E27FC236}">
              <a16:creationId xmlns:a16="http://schemas.microsoft.com/office/drawing/2014/main" id="{00000000-0008-0000-0100-000015000000}"/>
            </a:ext>
          </a:extLst>
        </xdr:cNvPr>
        <xdr:cNvSpPr/>
      </xdr:nvSpPr>
      <xdr:spPr>
        <a:xfrm>
          <a:off x="4385072"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3</xdr:col>
      <xdr:colOff>1674019</xdr:colOff>
      <xdr:row>1</xdr:row>
      <xdr:rowOff>165225</xdr:rowOff>
    </xdr:from>
    <xdr:to>
      <xdr:col>3</xdr:col>
      <xdr:colOff>2088019</xdr:colOff>
      <xdr:row>1</xdr:row>
      <xdr:rowOff>435225</xdr:rowOff>
    </xdr:to>
    <xdr:sp macro="" textlink="">
      <xdr:nvSpPr>
        <xdr:cNvPr id="22" name="Rounded Rectangle 21" descr="Button containing hyperlink to Action 1.20">
          <a:hlinkClick xmlns:r="http://schemas.openxmlformats.org/officeDocument/2006/relationships" r:id="rId17"/>
          <a:extLst>
            <a:ext uri="{FF2B5EF4-FFF2-40B4-BE49-F238E27FC236}">
              <a16:creationId xmlns:a16="http://schemas.microsoft.com/office/drawing/2014/main" id="{00000000-0008-0000-0100-000016000000}"/>
            </a:ext>
          </a:extLst>
        </xdr:cNvPr>
        <xdr:cNvSpPr/>
      </xdr:nvSpPr>
      <xdr:spPr>
        <a:xfrm>
          <a:off x="4836319"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1.16</a:t>
          </a:r>
        </a:p>
      </xdr:txBody>
    </xdr:sp>
    <xdr:clientData/>
  </xdr:twoCellAnchor>
  <xdr:twoCellAnchor>
    <xdr:from>
      <xdr:col>3</xdr:col>
      <xdr:colOff>2125266</xdr:colOff>
      <xdr:row>1</xdr:row>
      <xdr:rowOff>165225</xdr:rowOff>
    </xdr:from>
    <xdr:to>
      <xdr:col>3</xdr:col>
      <xdr:colOff>2539266</xdr:colOff>
      <xdr:row>1</xdr:row>
      <xdr:rowOff>435225</xdr:rowOff>
    </xdr:to>
    <xdr:sp macro="" textlink="">
      <xdr:nvSpPr>
        <xdr:cNvPr id="23" name="Rounded Rectangle 22" descr="Button containing hyperlink to Action 1.21">
          <a:hlinkClick xmlns:r="http://schemas.openxmlformats.org/officeDocument/2006/relationships" r:id="rId18"/>
          <a:extLst>
            <a:ext uri="{FF2B5EF4-FFF2-40B4-BE49-F238E27FC236}">
              <a16:creationId xmlns:a16="http://schemas.microsoft.com/office/drawing/2014/main" id="{00000000-0008-0000-0100-000017000000}"/>
            </a:ext>
          </a:extLst>
        </xdr:cNvPr>
        <xdr:cNvSpPr/>
      </xdr:nvSpPr>
      <xdr:spPr>
        <a:xfrm>
          <a:off x="5287566"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1.17</a:t>
          </a:r>
        </a:p>
      </xdr:txBody>
    </xdr:sp>
    <xdr:clientData/>
  </xdr:twoCellAnchor>
  <xdr:twoCellAnchor>
    <xdr:from>
      <xdr:col>3</xdr:col>
      <xdr:colOff>4381501</xdr:colOff>
      <xdr:row>1</xdr:row>
      <xdr:rowOff>165225</xdr:rowOff>
    </xdr:from>
    <xdr:to>
      <xdr:col>3</xdr:col>
      <xdr:colOff>4795501</xdr:colOff>
      <xdr:row>1</xdr:row>
      <xdr:rowOff>435225</xdr:rowOff>
    </xdr:to>
    <xdr:sp macro="" textlink="">
      <xdr:nvSpPr>
        <xdr:cNvPr id="24" name="Rounded Rectangle 23" descr="Button containing hyperlink to Action 1.26">
          <a:hlinkClick xmlns:r="http://schemas.openxmlformats.org/officeDocument/2006/relationships" r:id="rId19"/>
          <a:extLst>
            <a:ext uri="{FF2B5EF4-FFF2-40B4-BE49-F238E27FC236}">
              <a16:creationId xmlns:a16="http://schemas.microsoft.com/office/drawing/2014/main" id="{00000000-0008-0000-0100-000018000000}"/>
            </a:ext>
          </a:extLst>
        </xdr:cNvPr>
        <xdr:cNvSpPr/>
      </xdr:nvSpPr>
      <xdr:spPr>
        <a:xfrm>
          <a:off x="7543801"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1.22</a:t>
          </a:r>
        </a:p>
      </xdr:txBody>
    </xdr:sp>
    <xdr:clientData/>
  </xdr:twoCellAnchor>
  <xdr:twoCellAnchor>
    <xdr:from>
      <xdr:col>3</xdr:col>
      <xdr:colOff>3930254</xdr:colOff>
      <xdr:row>1</xdr:row>
      <xdr:rowOff>165225</xdr:rowOff>
    </xdr:from>
    <xdr:to>
      <xdr:col>3</xdr:col>
      <xdr:colOff>4344254</xdr:colOff>
      <xdr:row>1</xdr:row>
      <xdr:rowOff>435225</xdr:rowOff>
    </xdr:to>
    <xdr:sp macro="" textlink="">
      <xdr:nvSpPr>
        <xdr:cNvPr id="25" name="Rounded Rectangle 24" descr="Button containing hyperlink to Action 1.25">
          <a:hlinkClick xmlns:r="http://schemas.openxmlformats.org/officeDocument/2006/relationships" r:id="rId20"/>
          <a:extLst>
            <a:ext uri="{FF2B5EF4-FFF2-40B4-BE49-F238E27FC236}">
              <a16:creationId xmlns:a16="http://schemas.microsoft.com/office/drawing/2014/main" id="{00000000-0008-0000-0100-000019000000}"/>
            </a:ext>
          </a:extLst>
        </xdr:cNvPr>
        <xdr:cNvSpPr/>
      </xdr:nvSpPr>
      <xdr:spPr>
        <a:xfrm>
          <a:off x="7092554"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1.21</a:t>
          </a:r>
        </a:p>
      </xdr:txBody>
    </xdr:sp>
    <xdr:clientData/>
  </xdr:twoCellAnchor>
  <xdr:twoCellAnchor>
    <xdr:from>
      <xdr:col>3</xdr:col>
      <xdr:colOff>3479007</xdr:colOff>
      <xdr:row>1</xdr:row>
      <xdr:rowOff>165225</xdr:rowOff>
    </xdr:from>
    <xdr:to>
      <xdr:col>3</xdr:col>
      <xdr:colOff>3893007</xdr:colOff>
      <xdr:row>1</xdr:row>
      <xdr:rowOff>435225</xdr:rowOff>
    </xdr:to>
    <xdr:sp macro="" textlink="">
      <xdr:nvSpPr>
        <xdr:cNvPr id="26" name="Rounded Rectangle 25" descr="Button containing hyperlink to Action 1.24">
          <a:hlinkClick xmlns:r="http://schemas.openxmlformats.org/officeDocument/2006/relationships" r:id="rId21"/>
          <a:extLst>
            <a:ext uri="{FF2B5EF4-FFF2-40B4-BE49-F238E27FC236}">
              <a16:creationId xmlns:a16="http://schemas.microsoft.com/office/drawing/2014/main" id="{00000000-0008-0000-0100-00001A000000}"/>
            </a:ext>
          </a:extLst>
        </xdr:cNvPr>
        <xdr:cNvSpPr/>
      </xdr:nvSpPr>
      <xdr:spPr>
        <a:xfrm>
          <a:off x="6641307"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1.20</a:t>
          </a:r>
        </a:p>
      </xdr:txBody>
    </xdr:sp>
    <xdr:clientData/>
  </xdr:twoCellAnchor>
  <xdr:twoCellAnchor>
    <xdr:from>
      <xdr:col>3</xdr:col>
      <xdr:colOff>3027760</xdr:colOff>
      <xdr:row>1</xdr:row>
      <xdr:rowOff>165225</xdr:rowOff>
    </xdr:from>
    <xdr:to>
      <xdr:col>3</xdr:col>
      <xdr:colOff>3441760</xdr:colOff>
      <xdr:row>1</xdr:row>
      <xdr:rowOff>435225</xdr:rowOff>
    </xdr:to>
    <xdr:sp macro="" textlink="">
      <xdr:nvSpPr>
        <xdr:cNvPr id="27" name="Rounded Rectangle 26" descr="Button containing hyperlink to Action 1.23">
          <a:hlinkClick xmlns:r="http://schemas.openxmlformats.org/officeDocument/2006/relationships" r:id="rId22"/>
          <a:extLst>
            <a:ext uri="{FF2B5EF4-FFF2-40B4-BE49-F238E27FC236}">
              <a16:creationId xmlns:a16="http://schemas.microsoft.com/office/drawing/2014/main" id="{00000000-0008-0000-0100-00001B000000}"/>
            </a:ext>
          </a:extLst>
        </xdr:cNvPr>
        <xdr:cNvSpPr/>
      </xdr:nvSpPr>
      <xdr:spPr>
        <a:xfrm>
          <a:off x="6190060"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xdr:from>
      <xdr:col>3</xdr:col>
      <xdr:colOff>2576513</xdr:colOff>
      <xdr:row>1</xdr:row>
      <xdr:rowOff>165225</xdr:rowOff>
    </xdr:from>
    <xdr:to>
      <xdr:col>3</xdr:col>
      <xdr:colOff>2990513</xdr:colOff>
      <xdr:row>1</xdr:row>
      <xdr:rowOff>435225</xdr:rowOff>
    </xdr:to>
    <xdr:sp macro="" textlink="">
      <xdr:nvSpPr>
        <xdr:cNvPr id="28" name="Rounded Rectangle 27" descr="Button containing hyperlink to Action 1.22">
          <a:hlinkClick xmlns:r="http://schemas.openxmlformats.org/officeDocument/2006/relationships" r:id="rId23"/>
          <a:extLst>
            <a:ext uri="{FF2B5EF4-FFF2-40B4-BE49-F238E27FC236}">
              <a16:creationId xmlns:a16="http://schemas.microsoft.com/office/drawing/2014/main" id="{00000000-0008-0000-0100-00001C000000}"/>
            </a:ext>
          </a:extLst>
        </xdr:cNvPr>
        <xdr:cNvSpPr/>
      </xdr:nvSpPr>
      <xdr:spPr>
        <a:xfrm>
          <a:off x="5738813"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1.18</a:t>
          </a:r>
        </a:p>
      </xdr:txBody>
    </xdr:sp>
    <xdr:clientData/>
  </xdr:twoCellAnchor>
  <xdr:twoCellAnchor>
    <xdr:from>
      <xdr:col>3</xdr:col>
      <xdr:colOff>4832748</xdr:colOff>
      <xdr:row>1</xdr:row>
      <xdr:rowOff>165225</xdr:rowOff>
    </xdr:from>
    <xdr:to>
      <xdr:col>3</xdr:col>
      <xdr:colOff>5246748</xdr:colOff>
      <xdr:row>1</xdr:row>
      <xdr:rowOff>435225</xdr:rowOff>
    </xdr:to>
    <xdr:sp macro="" textlink="">
      <xdr:nvSpPr>
        <xdr:cNvPr id="29" name="Rounded Rectangle 28" descr="Button containing hyperlink to Action 1.27">
          <a:hlinkClick xmlns:r="http://schemas.openxmlformats.org/officeDocument/2006/relationships" r:id="rId24"/>
          <a:extLst>
            <a:ext uri="{FF2B5EF4-FFF2-40B4-BE49-F238E27FC236}">
              <a16:creationId xmlns:a16="http://schemas.microsoft.com/office/drawing/2014/main" id="{00000000-0008-0000-0100-00001D000000}"/>
            </a:ext>
          </a:extLst>
        </xdr:cNvPr>
        <xdr:cNvSpPr/>
      </xdr:nvSpPr>
      <xdr:spPr>
        <a:xfrm>
          <a:off x="7995048"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1.23</a:t>
          </a:r>
        </a:p>
      </xdr:txBody>
    </xdr:sp>
    <xdr:clientData/>
  </xdr:twoCellAnchor>
  <xdr:twoCellAnchor>
    <xdr:from>
      <xdr:col>3</xdr:col>
      <xdr:colOff>5283995</xdr:colOff>
      <xdr:row>1</xdr:row>
      <xdr:rowOff>165225</xdr:rowOff>
    </xdr:from>
    <xdr:to>
      <xdr:col>3</xdr:col>
      <xdr:colOff>5697995</xdr:colOff>
      <xdr:row>1</xdr:row>
      <xdr:rowOff>435225</xdr:rowOff>
    </xdr:to>
    <xdr:sp macro="" textlink="">
      <xdr:nvSpPr>
        <xdr:cNvPr id="30" name="Rounded Rectangle 29" descr="Button containing hyperlink to Action 1.28">
          <a:hlinkClick xmlns:r="http://schemas.openxmlformats.org/officeDocument/2006/relationships" r:id="rId25"/>
          <a:extLst>
            <a:ext uri="{FF2B5EF4-FFF2-40B4-BE49-F238E27FC236}">
              <a16:creationId xmlns:a16="http://schemas.microsoft.com/office/drawing/2014/main" id="{00000000-0008-0000-0100-00001E000000}"/>
            </a:ext>
          </a:extLst>
        </xdr:cNvPr>
        <xdr:cNvSpPr/>
      </xdr:nvSpPr>
      <xdr:spPr>
        <a:xfrm>
          <a:off x="8446295"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1.24</a:t>
          </a:r>
        </a:p>
      </xdr:txBody>
    </xdr:sp>
    <xdr:clientData/>
  </xdr:twoCellAnchor>
  <xdr:twoCellAnchor>
    <xdr:from>
      <xdr:col>3</xdr:col>
      <xdr:colOff>5735242</xdr:colOff>
      <xdr:row>1</xdr:row>
      <xdr:rowOff>165225</xdr:rowOff>
    </xdr:from>
    <xdr:to>
      <xdr:col>3</xdr:col>
      <xdr:colOff>6149242</xdr:colOff>
      <xdr:row>1</xdr:row>
      <xdr:rowOff>435225</xdr:rowOff>
    </xdr:to>
    <xdr:sp macro="" textlink="">
      <xdr:nvSpPr>
        <xdr:cNvPr id="31" name="Rounded Rectangle 30" descr="Button containing hyperlink to Action 1.29">
          <a:hlinkClick xmlns:r="http://schemas.openxmlformats.org/officeDocument/2006/relationships" r:id="rId26"/>
          <a:extLst>
            <a:ext uri="{FF2B5EF4-FFF2-40B4-BE49-F238E27FC236}">
              <a16:creationId xmlns:a16="http://schemas.microsoft.com/office/drawing/2014/main" id="{00000000-0008-0000-0100-00001F000000}"/>
            </a:ext>
          </a:extLst>
        </xdr:cNvPr>
        <xdr:cNvSpPr/>
      </xdr:nvSpPr>
      <xdr:spPr>
        <a:xfrm>
          <a:off x="8897542"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1.25</a:t>
          </a:r>
        </a:p>
      </xdr:txBody>
    </xdr:sp>
    <xdr:clientData/>
  </xdr:twoCellAnchor>
  <xdr:twoCellAnchor>
    <xdr:from>
      <xdr:col>3</xdr:col>
      <xdr:colOff>6186489</xdr:colOff>
      <xdr:row>1</xdr:row>
      <xdr:rowOff>165225</xdr:rowOff>
    </xdr:from>
    <xdr:to>
      <xdr:col>4</xdr:col>
      <xdr:colOff>218739</xdr:colOff>
      <xdr:row>1</xdr:row>
      <xdr:rowOff>435225</xdr:rowOff>
    </xdr:to>
    <xdr:sp macro="" textlink="">
      <xdr:nvSpPr>
        <xdr:cNvPr id="32" name="Rounded Rectangle 31" descr="Button containing hyperlink to Action 1.30">
          <a:hlinkClick xmlns:r="http://schemas.openxmlformats.org/officeDocument/2006/relationships" r:id="rId27"/>
          <a:extLst>
            <a:ext uri="{FF2B5EF4-FFF2-40B4-BE49-F238E27FC236}">
              <a16:creationId xmlns:a16="http://schemas.microsoft.com/office/drawing/2014/main" id="{00000000-0008-0000-0100-000020000000}"/>
            </a:ext>
          </a:extLst>
        </xdr:cNvPr>
        <xdr:cNvSpPr/>
      </xdr:nvSpPr>
      <xdr:spPr>
        <a:xfrm>
          <a:off x="9348789"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1.26</a:t>
          </a:r>
        </a:p>
      </xdr:txBody>
    </xdr:sp>
    <xdr:clientData/>
  </xdr:twoCellAnchor>
  <xdr:twoCellAnchor editAs="oneCell">
    <xdr:from>
      <xdr:col>0</xdr:col>
      <xdr:colOff>0</xdr:colOff>
      <xdr:row>1</xdr:row>
      <xdr:rowOff>9525</xdr:rowOff>
    </xdr:from>
    <xdr:to>
      <xdr:col>1</xdr:col>
      <xdr:colOff>85725</xdr:colOff>
      <xdr:row>2</xdr:row>
      <xdr:rowOff>28575</xdr:rowOff>
    </xdr:to>
    <xdr:pic>
      <xdr:nvPicPr>
        <xdr:cNvPr id="17" name="Picture 16">
          <a:extLst>
            <a:ext uri="{FF2B5EF4-FFF2-40B4-BE49-F238E27FC236}">
              <a16:creationId xmlns:a16="http://schemas.microsoft.com/office/drawing/2014/main" id="{B0B79D01-DBEB-9628-06D0-D0B0401FF25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0" y="171450"/>
          <a:ext cx="5238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400-000021000000}"/>
            </a:ext>
          </a:extLst>
        </xdr:cNvPr>
        <xdr:cNvSpPr/>
      </xdr:nvSpPr>
      <xdr:spPr>
        <a:xfrm>
          <a:off x="5924550" y="28575"/>
          <a:ext cx="684000" cy="54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4" name="Rounded Rectangle 33" descr="Button containing hyperlink to Action 2.1">
          <a:hlinkClick xmlns:r="http://schemas.openxmlformats.org/officeDocument/2006/relationships" r:id="rId2"/>
          <a:extLst>
            <a:ext uri="{FF2B5EF4-FFF2-40B4-BE49-F238E27FC236}">
              <a16:creationId xmlns:a16="http://schemas.microsoft.com/office/drawing/2014/main" id="{00000000-0008-0000-0400-000022000000}"/>
            </a:ext>
          </a:extLst>
        </xdr:cNvPr>
        <xdr:cNvSpPr/>
      </xdr:nvSpPr>
      <xdr:spPr>
        <a:xfrm>
          <a:off x="664845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5" name="Rounded Rectangle 34" descr="Button containing hyperlink to Action 2.2">
          <a:hlinkClick xmlns:r="http://schemas.openxmlformats.org/officeDocument/2006/relationships" r:id="rId3"/>
          <a:extLst>
            <a:ext uri="{FF2B5EF4-FFF2-40B4-BE49-F238E27FC236}">
              <a16:creationId xmlns:a16="http://schemas.microsoft.com/office/drawing/2014/main" id="{00000000-0008-0000-0400-000023000000}"/>
            </a:ext>
          </a:extLst>
        </xdr:cNvPr>
        <xdr:cNvSpPr/>
      </xdr:nvSpPr>
      <xdr:spPr>
        <a:xfrm>
          <a:off x="71005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6" name="Rounded Rectangle 35" descr="Button containing hyperlink to Action 2.3">
          <a:hlinkClick xmlns:r="http://schemas.openxmlformats.org/officeDocument/2006/relationships" r:id="rId4"/>
          <a:extLst>
            <a:ext uri="{FF2B5EF4-FFF2-40B4-BE49-F238E27FC236}">
              <a16:creationId xmlns:a16="http://schemas.microsoft.com/office/drawing/2014/main" id="{00000000-0008-0000-0400-000024000000}"/>
            </a:ext>
          </a:extLst>
        </xdr:cNvPr>
        <xdr:cNvSpPr/>
      </xdr:nvSpPr>
      <xdr:spPr>
        <a:xfrm>
          <a:off x="755269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7" name="Rounded Rectangle 36" descr="Button containing hyperlink to Action 2.4">
          <a:hlinkClick xmlns:r="http://schemas.openxmlformats.org/officeDocument/2006/relationships" r:id="rId5"/>
          <a:extLst>
            <a:ext uri="{FF2B5EF4-FFF2-40B4-BE49-F238E27FC236}">
              <a16:creationId xmlns:a16="http://schemas.microsoft.com/office/drawing/2014/main" id="{00000000-0008-0000-0400-000025000000}"/>
            </a:ext>
          </a:extLst>
        </xdr:cNvPr>
        <xdr:cNvSpPr/>
      </xdr:nvSpPr>
      <xdr:spPr>
        <a:xfrm>
          <a:off x="800481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2.04</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38" name="Rounded Rectangle 37" descr="Button containing hyperlink to Action 2.7">
          <a:hlinkClick xmlns:r="http://schemas.openxmlformats.org/officeDocument/2006/relationships" r:id="rId6"/>
          <a:extLst>
            <a:ext uri="{FF2B5EF4-FFF2-40B4-BE49-F238E27FC236}">
              <a16:creationId xmlns:a16="http://schemas.microsoft.com/office/drawing/2014/main" id="{00000000-0008-0000-0400-000026000000}"/>
            </a:ext>
          </a:extLst>
        </xdr:cNvPr>
        <xdr:cNvSpPr/>
      </xdr:nvSpPr>
      <xdr:spPr>
        <a:xfrm>
          <a:off x="93611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39" name="Rounded Rectangle 38" descr="Button containing hyperlink to Action 2.6">
          <a:hlinkClick xmlns:r="http://schemas.openxmlformats.org/officeDocument/2006/relationships" r:id="rId7"/>
          <a:extLst>
            <a:ext uri="{FF2B5EF4-FFF2-40B4-BE49-F238E27FC236}">
              <a16:creationId xmlns:a16="http://schemas.microsoft.com/office/drawing/2014/main" id="{00000000-0008-0000-0400-000027000000}"/>
            </a:ext>
          </a:extLst>
        </xdr:cNvPr>
        <xdr:cNvSpPr/>
      </xdr:nvSpPr>
      <xdr:spPr>
        <a:xfrm>
          <a:off x="890905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0" name="Rounded Rectangle 39" descr="Button containing hyperlink to Action 2.5">
          <a:hlinkClick xmlns:r="http://schemas.openxmlformats.org/officeDocument/2006/relationships" r:id="rId8"/>
          <a:extLst>
            <a:ext uri="{FF2B5EF4-FFF2-40B4-BE49-F238E27FC236}">
              <a16:creationId xmlns:a16="http://schemas.microsoft.com/office/drawing/2014/main" id="{00000000-0008-0000-0400-000028000000}"/>
            </a:ext>
          </a:extLst>
        </xdr:cNvPr>
        <xdr:cNvSpPr/>
      </xdr:nvSpPr>
      <xdr:spPr>
        <a:xfrm>
          <a:off x="845693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1" name="Rounded Rectangle 40" descr="Button containing hyperlink to Action 2.8">
          <a:hlinkClick xmlns:r="http://schemas.openxmlformats.org/officeDocument/2006/relationships" r:id="rId9"/>
          <a:extLst>
            <a:ext uri="{FF2B5EF4-FFF2-40B4-BE49-F238E27FC236}">
              <a16:creationId xmlns:a16="http://schemas.microsoft.com/office/drawing/2014/main" id="{00000000-0008-0000-0400-000029000000}"/>
            </a:ext>
          </a:extLst>
        </xdr:cNvPr>
        <xdr:cNvSpPr/>
      </xdr:nvSpPr>
      <xdr:spPr>
        <a:xfrm>
          <a:off x="664845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2.08</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2" name="Rounded Rectangle 41" descr="Button containing hyperlink to Action 2.9">
          <a:hlinkClick xmlns:r="http://schemas.openxmlformats.org/officeDocument/2006/relationships" r:id="rId10"/>
          <a:extLst>
            <a:ext uri="{FF2B5EF4-FFF2-40B4-BE49-F238E27FC236}">
              <a16:creationId xmlns:a16="http://schemas.microsoft.com/office/drawing/2014/main" id="{00000000-0008-0000-0400-00002A000000}"/>
            </a:ext>
          </a:extLst>
        </xdr:cNvPr>
        <xdr:cNvSpPr/>
      </xdr:nvSpPr>
      <xdr:spPr>
        <a:xfrm>
          <a:off x="710057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2.09</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3" name="Rounded Rectangle 42" descr="Button containing hyperlink to Action 2.10">
          <a:hlinkClick xmlns:r="http://schemas.openxmlformats.org/officeDocument/2006/relationships" r:id="rId11"/>
          <a:extLst>
            <a:ext uri="{FF2B5EF4-FFF2-40B4-BE49-F238E27FC236}">
              <a16:creationId xmlns:a16="http://schemas.microsoft.com/office/drawing/2014/main" id="{00000000-0008-0000-0400-00002B000000}"/>
            </a:ext>
          </a:extLst>
        </xdr:cNvPr>
        <xdr:cNvSpPr/>
      </xdr:nvSpPr>
      <xdr:spPr>
        <a:xfrm>
          <a:off x="755269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4" name="Rounded Rectangle 43" descr="Button containing hyperlink to Action 2.11">
          <a:hlinkClick xmlns:r="http://schemas.openxmlformats.org/officeDocument/2006/relationships" r:id="rId12"/>
          <a:extLst>
            <a:ext uri="{FF2B5EF4-FFF2-40B4-BE49-F238E27FC236}">
              <a16:creationId xmlns:a16="http://schemas.microsoft.com/office/drawing/2014/main" id="{00000000-0008-0000-0400-00002C000000}"/>
            </a:ext>
          </a:extLst>
        </xdr:cNvPr>
        <xdr:cNvSpPr/>
      </xdr:nvSpPr>
      <xdr:spPr>
        <a:xfrm>
          <a:off x="800481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6" name="Rounded Rectangle 45" descr="Button containing hyperlink to Action 2.13">
          <a:hlinkClick xmlns:r="http://schemas.openxmlformats.org/officeDocument/2006/relationships" r:id="rId13"/>
          <a:extLst>
            <a:ext uri="{FF2B5EF4-FFF2-40B4-BE49-F238E27FC236}">
              <a16:creationId xmlns:a16="http://schemas.microsoft.com/office/drawing/2014/main" id="{00000000-0008-0000-0400-00002E000000}"/>
            </a:ext>
          </a:extLst>
        </xdr:cNvPr>
        <xdr:cNvSpPr/>
      </xdr:nvSpPr>
      <xdr:spPr>
        <a:xfrm>
          <a:off x="890905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2.13</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47" name="Rounded Rectangle 46" descr="Button containing hyperlink to Action 2.12">
          <a:hlinkClick xmlns:r="http://schemas.openxmlformats.org/officeDocument/2006/relationships" r:id="rId14"/>
          <a:extLst>
            <a:ext uri="{FF2B5EF4-FFF2-40B4-BE49-F238E27FC236}">
              <a16:creationId xmlns:a16="http://schemas.microsoft.com/office/drawing/2014/main" id="{00000000-0008-0000-0400-00002F000000}"/>
            </a:ext>
          </a:extLst>
        </xdr:cNvPr>
        <xdr:cNvSpPr/>
      </xdr:nvSpPr>
      <xdr:spPr>
        <a:xfrm>
          <a:off x="845693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twoCellAnchor editAs="oneCell">
    <xdr:from>
      <xdr:col>0</xdr:col>
      <xdr:colOff>47625</xdr:colOff>
      <xdr:row>1</xdr:row>
      <xdr:rowOff>0</xdr:rowOff>
    </xdr:from>
    <xdr:to>
      <xdr:col>1</xdr:col>
      <xdr:colOff>9525</xdr:colOff>
      <xdr:row>1</xdr:row>
      <xdr:rowOff>400050</xdr:rowOff>
    </xdr:to>
    <xdr:pic>
      <xdr:nvPicPr>
        <xdr:cNvPr id="3" name="Picture 2">
          <a:extLst>
            <a:ext uri="{FF2B5EF4-FFF2-40B4-BE49-F238E27FC236}">
              <a16:creationId xmlns:a16="http://schemas.microsoft.com/office/drawing/2014/main" id="{ABF6B694-A694-98F3-5153-338B2DC3272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625" y="161925"/>
          <a:ext cx="4000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2063750</xdr:colOff>
      <xdr:row>0</xdr:row>
      <xdr:rowOff>28575</xdr:rowOff>
    </xdr:from>
    <xdr:to>
      <xdr:col>3</xdr:col>
      <xdr:colOff>2754100</xdr:colOff>
      <xdr:row>1</xdr:row>
      <xdr:rowOff>406650</xdr:rowOff>
    </xdr:to>
    <xdr:sp macro="" textlink="">
      <xdr:nvSpPr>
        <xdr:cNvPr id="20" name="Rounded Rectangle 19"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700-000014000000}"/>
            </a:ext>
          </a:extLst>
        </xdr:cNvPr>
        <xdr:cNvSpPr/>
      </xdr:nvSpPr>
      <xdr:spPr>
        <a:xfrm>
          <a:off x="7648575" y="28575"/>
          <a:ext cx="684000" cy="54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editAs="absolute">
    <xdr:from>
      <xdr:col>3</xdr:col>
      <xdr:colOff>2787650</xdr:colOff>
      <xdr:row>0</xdr:row>
      <xdr:rowOff>0</xdr:rowOff>
    </xdr:from>
    <xdr:to>
      <xdr:col>3</xdr:col>
      <xdr:colOff>3201650</xdr:colOff>
      <xdr:row>1</xdr:row>
      <xdr:rowOff>101725</xdr:rowOff>
    </xdr:to>
    <xdr:sp macro="" textlink="">
      <xdr:nvSpPr>
        <xdr:cNvPr id="21" name="Rounded Rectangle 20" descr="Button containing hyperlink to Action 3.1">
          <a:hlinkClick xmlns:r="http://schemas.openxmlformats.org/officeDocument/2006/relationships" r:id="rId2"/>
          <a:extLst>
            <a:ext uri="{FF2B5EF4-FFF2-40B4-BE49-F238E27FC236}">
              <a16:creationId xmlns:a16="http://schemas.microsoft.com/office/drawing/2014/main" id="{00000000-0008-0000-0700-000015000000}"/>
            </a:ext>
          </a:extLst>
        </xdr:cNvPr>
        <xdr:cNvSpPr/>
      </xdr:nvSpPr>
      <xdr:spPr>
        <a:xfrm>
          <a:off x="837247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3.01</a:t>
          </a:r>
        </a:p>
      </xdr:txBody>
    </xdr:sp>
    <xdr:clientData/>
  </xdr:twoCellAnchor>
  <xdr:twoCellAnchor editAs="absolute">
    <xdr:from>
      <xdr:col>3</xdr:col>
      <xdr:colOff>3239770</xdr:colOff>
      <xdr:row>0</xdr:row>
      <xdr:rowOff>0</xdr:rowOff>
    </xdr:from>
    <xdr:to>
      <xdr:col>3</xdr:col>
      <xdr:colOff>3660120</xdr:colOff>
      <xdr:row>1</xdr:row>
      <xdr:rowOff>101725</xdr:rowOff>
    </xdr:to>
    <xdr:sp macro="" textlink="">
      <xdr:nvSpPr>
        <xdr:cNvPr id="22" name="Rounded Rectangle 21" descr="Button containing hyperlink to Action 3.2">
          <a:hlinkClick xmlns:r="http://schemas.openxmlformats.org/officeDocument/2006/relationships" r:id="rId3"/>
          <a:extLst>
            <a:ext uri="{FF2B5EF4-FFF2-40B4-BE49-F238E27FC236}">
              <a16:creationId xmlns:a16="http://schemas.microsoft.com/office/drawing/2014/main" id="{00000000-0008-0000-0700-000016000000}"/>
            </a:ext>
          </a:extLst>
        </xdr:cNvPr>
        <xdr:cNvSpPr/>
      </xdr:nvSpPr>
      <xdr:spPr>
        <a:xfrm>
          <a:off x="882459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3.02</a:t>
          </a:r>
        </a:p>
      </xdr:txBody>
    </xdr:sp>
    <xdr:clientData/>
  </xdr:twoCellAnchor>
  <xdr:twoCellAnchor editAs="absolute">
    <xdr:from>
      <xdr:col>3</xdr:col>
      <xdr:colOff>3698240</xdr:colOff>
      <xdr:row>0</xdr:row>
      <xdr:rowOff>0</xdr:rowOff>
    </xdr:from>
    <xdr:to>
      <xdr:col>3</xdr:col>
      <xdr:colOff>4112240</xdr:colOff>
      <xdr:row>1</xdr:row>
      <xdr:rowOff>101725</xdr:rowOff>
    </xdr:to>
    <xdr:sp macro="" textlink="">
      <xdr:nvSpPr>
        <xdr:cNvPr id="23" name="Rounded Rectangle 22" descr="Button containing hyperlink to Action 3.3">
          <a:hlinkClick xmlns:r="http://schemas.openxmlformats.org/officeDocument/2006/relationships" r:id="rId4"/>
          <a:extLst>
            <a:ext uri="{FF2B5EF4-FFF2-40B4-BE49-F238E27FC236}">
              <a16:creationId xmlns:a16="http://schemas.microsoft.com/office/drawing/2014/main" id="{00000000-0008-0000-0700-000017000000}"/>
            </a:ext>
          </a:extLst>
        </xdr:cNvPr>
        <xdr:cNvSpPr/>
      </xdr:nvSpPr>
      <xdr:spPr>
        <a:xfrm>
          <a:off x="927671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3.03</a:t>
          </a:r>
        </a:p>
      </xdr:txBody>
    </xdr:sp>
    <xdr:clientData/>
  </xdr:twoCellAnchor>
  <xdr:twoCellAnchor editAs="absolute">
    <xdr:from>
      <xdr:col>3</xdr:col>
      <xdr:colOff>4150360</xdr:colOff>
      <xdr:row>0</xdr:row>
      <xdr:rowOff>0</xdr:rowOff>
    </xdr:from>
    <xdr:to>
      <xdr:col>4</xdr:col>
      <xdr:colOff>1885</xdr:colOff>
      <xdr:row>1</xdr:row>
      <xdr:rowOff>101725</xdr:rowOff>
    </xdr:to>
    <xdr:sp macro="" textlink="">
      <xdr:nvSpPr>
        <xdr:cNvPr id="24" name="Rounded Rectangle 23" descr="Button containing hyperlink to Action 3.4">
          <a:hlinkClick xmlns:r="http://schemas.openxmlformats.org/officeDocument/2006/relationships" r:id="rId5"/>
          <a:extLst>
            <a:ext uri="{FF2B5EF4-FFF2-40B4-BE49-F238E27FC236}">
              <a16:creationId xmlns:a16="http://schemas.microsoft.com/office/drawing/2014/main" id="{00000000-0008-0000-0700-000018000000}"/>
            </a:ext>
          </a:extLst>
        </xdr:cNvPr>
        <xdr:cNvSpPr/>
      </xdr:nvSpPr>
      <xdr:spPr>
        <a:xfrm>
          <a:off x="972883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3.04</a:t>
          </a:r>
        </a:p>
      </xdr:txBody>
    </xdr:sp>
    <xdr:clientData/>
  </xdr:twoCellAnchor>
  <xdr:twoCellAnchor editAs="absolute">
    <xdr:from>
      <xdr:col>5</xdr:col>
      <xdr:colOff>694690</xdr:colOff>
      <xdr:row>0</xdr:row>
      <xdr:rowOff>0</xdr:rowOff>
    </xdr:from>
    <xdr:to>
      <xdr:col>5</xdr:col>
      <xdr:colOff>1115040</xdr:colOff>
      <xdr:row>1</xdr:row>
      <xdr:rowOff>101725</xdr:rowOff>
    </xdr:to>
    <xdr:sp macro="" textlink="">
      <xdr:nvSpPr>
        <xdr:cNvPr id="25" name="Rounded Rectangle 24" descr="Button containing hyperlink to Action 3.8">
          <a:hlinkClick xmlns:r="http://schemas.openxmlformats.org/officeDocument/2006/relationships" r:id="rId6"/>
          <a:extLst>
            <a:ext uri="{FF2B5EF4-FFF2-40B4-BE49-F238E27FC236}">
              <a16:creationId xmlns:a16="http://schemas.microsoft.com/office/drawing/2014/main" id="{00000000-0008-0000-0700-000019000000}"/>
            </a:ext>
          </a:extLst>
        </xdr:cNvPr>
        <xdr:cNvSpPr/>
      </xdr:nvSpPr>
      <xdr:spPr>
        <a:xfrm>
          <a:off x="1153731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3.08</a:t>
          </a:r>
        </a:p>
      </xdr:txBody>
    </xdr:sp>
    <xdr:clientData/>
  </xdr:twoCellAnchor>
  <xdr:twoCellAnchor editAs="absolute">
    <xdr:from>
      <xdr:col>5</xdr:col>
      <xdr:colOff>248920</xdr:colOff>
      <xdr:row>0</xdr:row>
      <xdr:rowOff>0</xdr:rowOff>
    </xdr:from>
    <xdr:to>
      <xdr:col>5</xdr:col>
      <xdr:colOff>656570</xdr:colOff>
      <xdr:row>1</xdr:row>
      <xdr:rowOff>101725</xdr:rowOff>
    </xdr:to>
    <xdr:sp macro="" textlink="">
      <xdr:nvSpPr>
        <xdr:cNvPr id="26" name="Rounded Rectangle 25" descr="Button containing hyperlink to Action 3.7">
          <a:hlinkClick xmlns:r="http://schemas.openxmlformats.org/officeDocument/2006/relationships" r:id="rId7"/>
          <a:extLst>
            <a:ext uri="{FF2B5EF4-FFF2-40B4-BE49-F238E27FC236}">
              <a16:creationId xmlns:a16="http://schemas.microsoft.com/office/drawing/2014/main" id="{00000000-0008-0000-0700-00001A000000}"/>
            </a:ext>
          </a:extLst>
        </xdr:cNvPr>
        <xdr:cNvSpPr/>
      </xdr:nvSpPr>
      <xdr:spPr>
        <a:xfrm>
          <a:off x="1108519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3.07</a:t>
          </a:r>
        </a:p>
      </xdr:txBody>
    </xdr:sp>
    <xdr:clientData/>
  </xdr:twoCellAnchor>
  <xdr:twoCellAnchor editAs="absolute">
    <xdr:from>
      <xdr:col>4</xdr:col>
      <xdr:colOff>463550</xdr:colOff>
      <xdr:row>0</xdr:row>
      <xdr:rowOff>0</xdr:rowOff>
    </xdr:from>
    <xdr:to>
      <xdr:col>5</xdr:col>
      <xdr:colOff>210800</xdr:colOff>
      <xdr:row>1</xdr:row>
      <xdr:rowOff>101725</xdr:rowOff>
    </xdr:to>
    <xdr:sp macro="" textlink="">
      <xdr:nvSpPr>
        <xdr:cNvPr id="27" name="Rounded Rectangle 26" descr="Button containing hyperlink to Action 3.6">
          <a:hlinkClick xmlns:r="http://schemas.openxmlformats.org/officeDocument/2006/relationships" r:id="rId8"/>
          <a:extLst>
            <a:ext uri="{FF2B5EF4-FFF2-40B4-BE49-F238E27FC236}">
              <a16:creationId xmlns:a16="http://schemas.microsoft.com/office/drawing/2014/main" id="{00000000-0008-0000-0700-00001B000000}"/>
            </a:ext>
          </a:extLst>
        </xdr:cNvPr>
        <xdr:cNvSpPr/>
      </xdr:nvSpPr>
      <xdr:spPr>
        <a:xfrm>
          <a:off x="1063307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3.06</a:t>
          </a:r>
        </a:p>
      </xdr:txBody>
    </xdr:sp>
    <xdr:clientData/>
  </xdr:twoCellAnchor>
  <xdr:twoCellAnchor editAs="absolute">
    <xdr:from>
      <xdr:col>4</xdr:col>
      <xdr:colOff>17780</xdr:colOff>
      <xdr:row>0</xdr:row>
      <xdr:rowOff>0</xdr:rowOff>
    </xdr:from>
    <xdr:to>
      <xdr:col>4</xdr:col>
      <xdr:colOff>431780</xdr:colOff>
      <xdr:row>1</xdr:row>
      <xdr:rowOff>101725</xdr:rowOff>
    </xdr:to>
    <xdr:sp macro="" textlink="">
      <xdr:nvSpPr>
        <xdr:cNvPr id="28" name="Rounded Rectangle 27" descr="Button containing hyperlink to Action 3.5">
          <a:hlinkClick xmlns:r="http://schemas.openxmlformats.org/officeDocument/2006/relationships" r:id="rId9"/>
          <a:extLst>
            <a:ext uri="{FF2B5EF4-FFF2-40B4-BE49-F238E27FC236}">
              <a16:creationId xmlns:a16="http://schemas.microsoft.com/office/drawing/2014/main" id="{00000000-0008-0000-0700-00001C000000}"/>
            </a:ext>
          </a:extLst>
        </xdr:cNvPr>
        <xdr:cNvSpPr/>
      </xdr:nvSpPr>
      <xdr:spPr>
        <a:xfrm>
          <a:off x="1018095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3.05</a:t>
          </a:r>
        </a:p>
      </xdr:txBody>
    </xdr:sp>
    <xdr:clientData/>
  </xdr:twoCellAnchor>
  <xdr:twoCellAnchor editAs="absolute">
    <xdr:from>
      <xdr:col>3</xdr:col>
      <xdr:colOff>2793365</xdr:colOff>
      <xdr:row>1</xdr:row>
      <xdr:rowOff>158875</xdr:rowOff>
    </xdr:from>
    <xdr:to>
      <xdr:col>3</xdr:col>
      <xdr:colOff>3201015</xdr:colOff>
      <xdr:row>1</xdr:row>
      <xdr:rowOff>435225</xdr:rowOff>
    </xdr:to>
    <xdr:sp macro="" textlink="">
      <xdr:nvSpPr>
        <xdr:cNvPr id="31" name="Rounded Rectangle 30" descr="Button containing hyperlink to Action 3.11">
          <a:hlinkClick xmlns:r="http://schemas.openxmlformats.org/officeDocument/2006/relationships" r:id="rId10"/>
          <a:extLst>
            <a:ext uri="{FF2B5EF4-FFF2-40B4-BE49-F238E27FC236}">
              <a16:creationId xmlns:a16="http://schemas.microsoft.com/office/drawing/2014/main" id="{00000000-0008-0000-0700-00001F000000}"/>
            </a:ext>
          </a:extLst>
        </xdr:cNvPr>
        <xdr:cNvSpPr/>
      </xdr:nvSpPr>
      <xdr:spPr>
        <a:xfrm>
          <a:off x="837184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3.10</a:t>
          </a:r>
        </a:p>
      </xdr:txBody>
    </xdr:sp>
    <xdr:clientData/>
  </xdr:twoCellAnchor>
  <xdr:twoCellAnchor editAs="absolute">
    <xdr:from>
      <xdr:col>3</xdr:col>
      <xdr:colOff>3239135</xdr:colOff>
      <xdr:row>1</xdr:row>
      <xdr:rowOff>158875</xdr:rowOff>
    </xdr:from>
    <xdr:to>
      <xdr:col>3</xdr:col>
      <xdr:colOff>3659485</xdr:colOff>
      <xdr:row>1</xdr:row>
      <xdr:rowOff>435225</xdr:rowOff>
    </xdr:to>
    <xdr:sp macro="" textlink="">
      <xdr:nvSpPr>
        <xdr:cNvPr id="32" name="Rounded Rectangle 31" descr="Button containing hyperlink to Action 3.12">
          <a:hlinkClick xmlns:r="http://schemas.openxmlformats.org/officeDocument/2006/relationships" r:id="rId11"/>
          <a:extLst>
            <a:ext uri="{FF2B5EF4-FFF2-40B4-BE49-F238E27FC236}">
              <a16:creationId xmlns:a16="http://schemas.microsoft.com/office/drawing/2014/main" id="{00000000-0008-0000-0700-000020000000}"/>
            </a:ext>
          </a:extLst>
        </xdr:cNvPr>
        <xdr:cNvSpPr/>
      </xdr:nvSpPr>
      <xdr:spPr>
        <a:xfrm>
          <a:off x="882396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3.11</a:t>
          </a:r>
        </a:p>
      </xdr:txBody>
    </xdr:sp>
    <xdr:clientData/>
  </xdr:twoCellAnchor>
  <xdr:twoCellAnchor editAs="absolute">
    <xdr:from>
      <xdr:col>4</xdr:col>
      <xdr:colOff>469265</xdr:colOff>
      <xdr:row>1</xdr:row>
      <xdr:rowOff>158875</xdr:rowOff>
    </xdr:from>
    <xdr:to>
      <xdr:col>5</xdr:col>
      <xdr:colOff>210165</xdr:colOff>
      <xdr:row>1</xdr:row>
      <xdr:rowOff>435225</xdr:rowOff>
    </xdr:to>
    <xdr:sp macro="" textlink="">
      <xdr:nvSpPr>
        <xdr:cNvPr id="33" name="Rounded Rectangle 32" descr="Button containing hyperlink to Action 3.16">
          <a:hlinkClick xmlns:r="http://schemas.openxmlformats.org/officeDocument/2006/relationships" r:id="rId12"/>
          <a:extLst>
            <a:ext uri="{FF2B5EF4-FFF2-40B4-BE49-F238E27FC236}">
              <a16:creationId xmlns:a16="http://schemas.microsoft.com/office/drawing/2014/main" id="{00000000-0008-0000-0700-000021000000}"/>
            </a:ext>
          </a:extLst>
        </xdr:cNvPr>
        <xdr:cNvSpPr/>
      </xdr:nvSpPr>
      <xdr:spPr>
        <a:xfrm>
          <a:off x="106324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3.15</a:t>
          </a:r>
        </a:p>
      </xdr:txBody>
    </xdr:sp>
    <xdr:clientData/>
  </xdr:twoCellAnchor>
  <xdr:twoCellAnchor editAs="absolute">
    <xdr:from>
      <xdr:col>4</xdr:col>
      <xdr:colOff>17145</xdr:colOff>
      <xdr:row>1</xdr:row>
      <xdr:rowOff>158875</xdr:rowOff>
    </xdr:from>
    <xdr:to>
      <xdr:col>4</xdr:col>
      <xdr:colOff>431145</xdr:colOff>
      <xdr:row>1</xdr:row>
      <xdr:rowOff>435225</xdr:rowOff>
    </xdr:to>
    <xdr:sp macro="" textlink="">
      <xdr:nvSpPr>
        <xdr:cNvPr id="34" name="Rounded Rectangle 33" descr="Button containing hyperlink to Action 3.15">
          <a:hlinkClick xmlns:r="http://schemas.openxmlformats.org/officeDocument/2006/relationships" r:id="rId13"/>
          <a:extLst>
            <a:ext uri="{FF2B5EF4-FFF2-40B4-BE49-F238E27FC236}">
              <a16:creationId xmlns:a16="http://schemas.microsoft.com/office/drawing/2014/main" id="{00000000-0008-0000-0700-000022000000}"/>
            </a:ext>
          </a:extLst>
        </xdr:cNvPr>
        <xdr:cNvSpPr/>
      </xdr:nvSpPr>
      <xdr:spPr>
        <a:xfrm>
          <a:off x="1018032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3.14</a:t>
          </a:r>
        </a:p>
      </xdr:txBody>
    </xdr:sp>
    <xdr:clientData/>
  </xdr:twoCellAnchor>
  <xdr:twoCellAnchor editAs="absolute">
    <xdr:from>
      <xdr:col>3</xdr:col>
      <xdr:colOff>4149725</xdr:colOff>
      <xdr:row>1</xdr:row>
      <xdr:rowOff>158875</xdr:rowOff>
    </xdr:from>
    <xdr:to>
      <xdr:col>4</xdr:col>
      <xdr:colOff>1250</xdr:colOff>
      <xdr:row>1</xdr:row>
      <xdr:rowOff>435225</xdr:rowOff>
    </xdr:to>
    <xdr:sp macro="" textlink="">
      <xdr:nvSpPr>
        <xdr:cNvPr id="35" name="Rounded Rectangle 34" descr="Button containing hyperlink to Action 3.14">
          <a:hlinkClick xmlns:r="http://schemas.openxmlformats.org/officeDocument/2006/relationships" r:id="rId14"/>
          <a:extLst>
            <a:ext uri="{FF2B5EF4-FFF2-40B4-BE49-F238E27FC236}">
              <a16:creationId xmlns:a16="http://schemas.microsoft.com/office/drawing/2014/main" id="{00000000-0008-0000-0700-000023000000}"/>
            </a:ext>
          </a:extLst>
        </xdr:cNvPr>
        <xdr:cNvSpPr/>
      </xdr:nvSpPr>
      <xdr:spPr>
        <a:xfrm>
          <a:off x="972820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3.13</a:t>
          </a:r>
        </a:p>
      </xdr:txBody>
    </xdr:sp>
    <xdr:clientData/>
  </xdr:twoCellAnchor>
  <xdr:twoCellAnchor editAs="absolute">
    <xdr:from>
      <xdr:col>3</xdr:col>
      <xdr:colOff>3697605</xdr:colOff>
      <xdr:row>1</xdr:row>
      <xdr:rowOff>158875</xdr:rowOff>
    </xdr:from>
    <xdr:to>
      <xdr:col>3</xdr:col>
      <xdr:colOff>4105255</xdr:colOff>
      <xdr:row>1</xdr:row>
      <xdr:rowOff>435225</xdr:rowOff>
    </xdr:to>
    <xdr:sp macro="" textlink="">
      <xdr:nvSpPr>
        <xdr:cNvPr id="36" name="Rounded Rectangle 35" descr="Button containing hyperlink to Action 3.13">
          <a:hlinkClick xmlns:r="http://schemas.openxmlformats.org/officeDocument/2006/relationships" r:id="rId15"/>
          <a:extLst>
            <a:ext uri="{FF2B5EF4-FFF2-40B4-BE49-F238E27FC236}">
              <a16:creationId xmlns:a16="http://schemas.microsoft.com/office/drawing/2014/main" id="{00000000-0008-0000-0700-000024000000}"/>
            </a:ext>
          </a:extLst>
        </xdr:cNvPr>
        <xdr:cNvSpPr/>
      </xdr:nvSpPr>
      <xdr:spPr>
        <a:xfrm>
          <a:off x="927608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3.12</a:t>
          </a:r>
        </a:p>
      </xdr:txBody>
    </xdr:sp>
    <xdr:clientData/>
  </xdr:twoCellAnchor>
  <xdr:twoCellAnchor editAs="absolute">
    <xdr:from>
      <xdr:col>5</xdr:col>
      <xdr:colOff>1139825</xdr:colOff>
      <xdr:row>0</xdr:row>
      <xdr:rowOff>0</xdr:rowOff>
    </xdr:from>
    <xdr:to>
      <xdr:col>5</xdr:col>
      <xdr:colOff>1864975</xdr:colOff>
      <xdr:row>1</xdr:row>
      <xdr:rowOff>101725</xdr:rowOff>
    </xdr:to>
    <xdr:sp macro="" textlink="">
      <xdr:nvSpPr>
        <xdr:cNvPr id="37" name="Rounded Rectangle 36" descr="Button containing hyperlink to Action 3.9">
          <a:hlinkClick xmlns:r="http://schemas.openxmlformats.org/officeDocument/2006/relationships" r:id="rId16"/>
          <a:extLst>
            <a:ext uri="{FF2B5EF4-FFF2-40B4-BE49-F238E27FC236}">
              <a16:creationId xmlns:a16="http://schemas.microsoft.com/office/drawing/2014/main" id="{00000000-0008-0000-0700-000025000000}"/>
            </a:ext>
          </a:extLst>
        </xdr:cNvPr>
        <xdr:cNvSpPr/>
      </xdr:nvSpPr>
      <xdr:spPr>
        <a:xfrm>
          <a:off x="11982450"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3.09</a:t>
          </a:r>
        </a:p>
      </xdr:txBody>
    </xdr:sp>
    <xdr:clientData/>
  </xdr:twoCellAnchor>
  <xdr:twoCellAnchor editAs="absolute">
    <xdr:from>
      <xdr:col>5</xdr:col>
      <xdr:colOff>248920</xdr:colOff>
      <xdr:row>1</xdr:row>
      <xdr:rowOff>158875</xdr:rowOff>
    </xdr:from>
    <xdr:to>
      <xdr:col>5</xdr:col>
      <xdr:colOff>656570</xdr:colOff>
      <xdr:row>1</xdr:row>
      <xdr:rowOff>435225</xdr:rowOff>
    </xdr:to>
    <xdr:sp macro="" textlink="">
      <xdr:nvSpPr>
        <xdr:cNvPr id="41" name="Rounded Rectangle 40" descr="Button containing hyperlink to Action 3.16">
          <a:hlinkClick xmlns:r="http://schemas.openxmlformats.org/officeDocument/2006/relationships" r:id="rId17"/>
          <a:extLst>
            <a:ext uri="{FF2B5EF4-FFF2-40B4-BE49-F238E27FC236}">
              <a16:creationId xmlns:a16="http://schemas.microsoft.com/office/drawing/2014/main" id="{00000000-0008-0000-0700-000029000000}"/>
            </a:ext>
          </a:extLst>
        </xdr:cNvPr>
        <xdr:cNvSpPr/>
      </xdr:nvSpPr>
      <xdr:spPr>
        <a:xfrm>
          <a:off x="11085195"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3.16</a:t>
          </a:r>
        </a:p>
      </xdr:txBody>
    </xdr:sp>
    <xdr:clientData/>
  </xdr:twoCellAnchor>
  <xdr:twoCellAnchor editAs="absolute">
    <xdr:from>
      <xdr:col>5</xdr:col>
      <xdr:colOff>694690</xdr:colOff>
      <xdr:row>1</xdr:row>
      <xdr:rowOff>158875</xdr:rowOff>
    </xdr:from>
    <xdr:to>
      <xdr:col>5</xdr:col>
      <xdr:colOff>1115040</xdr:colOff>
      <xdr:row>1</xdr:row>
      <xdr:rowOff>435225</xdr:rowOff>
    </xdr:to>
    <xdr:sp macro="" textlink="">
      <xdr:nvSpPr>
        <xdr:cNvPr id="42" name="Rounded Rectangle 41" descr="Button containing hyperlink to Action 3.16">
          <a:hlinkClick xmlns:r="http://schemas.openxmlformats.org/officeDocument/2006/relationships" r:id="rId18"/>
          <a:extLst>
            <a:ext uri="{FF2B5EF4-FFF2-40B4-BE49-F238E27FC236}">
              <a16:creationId xmlns:a16="http://schemas.microsoft.com/office/drawing/2014/main" id="{00000000-0008-0000-0700-00002A000000}"/>
            </a:ext>
          </a:extLst>
        </xdr:cNvPr>
        <xdr:cNvSpPr/>
      </xdr:nvSpPr>
      <xdr:spPr>
        <a:xfrm>
          <a:off x="11537315"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3.17</a:t>
          </a:r>
        </a:p>
      </xdr:txBody>
    </xdr:sp>
    <xdr:clientData/>
  </xdr:twoCellAnchor>
  <xdr:twoCellAnchor editAs="absolute">
    <xdr:from>
      <xdr:col>5</xdr:col>
      <xdr:colOff>1139825</xdr:colOff>
      <xdr:row>1</xdr:row>
      <xdr:rowOff>158875</xdr:rowOff>
    </xdr:from>
    <xdr:to>
      <xdr:col>5</xdr:col>
      <xdr:colOff>1864975</xdr:colOff>
      <xdr:row>1</xdr:row>
      <xdr:rowOff>435225</xdr:rowOff>
    </xdr:to>
    <xdr:sp macro="" textlink="">
      <xdr:nvSpPr>
        <xdr:cNvPr id="43" name="Rounded Rectangle 42" descr="Button containing hyperlink to Action 3.16">
          <a:hlinkClick xmlns:r="http://schemas.openxmlformats.org/officeDocument/2006/relationships" r:id="rId19"/>
          <a:extLst>
            <a:ext uri="{FF2B5EF4-FFF2-40B4-BE49-F238E27FC236}">
              <a16:creationId xmlns:a16="http://schemas.microsoft.com/office/drawing/2014/main" id="{00000000-0008-0000-0700-00002B000000}"/>
            </a:ext>
          </a:extLst>
        </xdr:cNvPr>
        <xdr:cNvSpPr/>
      </xdr:nvSpPr>
      <xdr:spPr>
        <a:xfrm>
          <a:off x="1198245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3.18</a:t>
          </a:r>
        </a:p>
      </xdr:txBody>
    </xdr:sp>
    <xdr:clientData/>
  </xdr:twoCellAnchor>
  <xdr:twoCellAnchor editAs="oneCell">
    <xdr:from>
      <xdr:col>0</xdr:col>
      <xdr:colOff>28575</xdr:colOff>
      <xdr:row>1</xdr:row>
      <xdr:rowOff>0</xdr:rowOff>
    </xdr:from>
    <xdr:to>
      <xdr:col>1</xdr:col>
      <xdr:colOff>47625</xdr:colOff>
      <xdr:row>1</xdr:row>
      <xdr:rowOff>457200</xdr:rowOff>
    </xdr:to>
    <xdr:pic>
      <xdr:nvPicPr>
        <xdr:cNvPr id="3" name="Picture 2">
          <a:extLst>
            <a:ext uri="{FF2B5EF4-FFF2-40B4-BE49-F238E27FC236}">
              <a16:creationId xmlns:a16="http://schemas.microsoft.com/office/drawing/2014/main" id="{7C9F2C98-FCF8-1AA7-2A0A-856FC68343F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8575" y="1619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B00-000023000000}"/>
            </a:ext>
          </a:extLst>
        </xdr:cNvPr>
        <xdr:cNvSpPr/>
      </xdr:nvSpPr>
      <xdr:spPr>
        <a:xfrm>
          <a:off x="3209925" y="28575"/>
          <a:ext cx="684000" cy="540000"/>
        </a:xfrm>
        <a:prstGeom prst="roundRect">
          <a:avLst/>
        </a:prstGeom>
        <a:solidFill>
          <a:srgbClr val="389D1D"/>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6" name="Rounded Rectangle 35" descr="Button containing hyperlink to Action 4.1">
          <a:hlinkClick xmlns:r="http://schemas.openxmlformats.org/officeDocument/2006/relationships" r:id="rId2"/>
          <a:extLst>
            <a:ext uri="{FF2B5EF4-FFF2-40B4-BE49-F238E27FC236}">
              <a16:creationId xmlns:a16="http://schemas.microsoft.com/office/drawing/2014/main" id="{00000000-0008-0000-0B00-000024000000}"/>
            </a:ext>
          </a:extLst>
        </xdr:cNvPr>
        <xdr:cNvSpPr/>
      </xdr:nvSpPr>
      <xdr:spPr>
        <a:xfrm>
          <a:off x="393382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7" name="Rounded Rectangle 36" descr="Button containing hyperlink to Action 4.2">
          <a:hlinkClick xmlns:r="http://schemas.openxmlformats.org/officeDocument/2006/relationships" r:id="rId3"/>
          <a:extLst>
            <a:ext uri="{FF2B5EF4-FFF2-40B4-BE49-F238E27FC236}">
              <a16:creationId xmlns:a16="http://schemas.microsoft.com/office/drawing/2014/main" id="{00000000-0008-0000-0B00-000025000000}"/>
            </a:ext>
          </a:extLst>
        </xdr:cNvPr>
        <xdr:cNvSpPr/>
      </xdr:nvSpPr>
      <xdr:spPr>
        <a:xfrm>
          <a:off x="438594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8" name="Rounded Rectangle 37" descr="Button containing hyperlink to Action 4.3">
          <a:hlinkClick xmlns:r="http://schemas.openxmlformats.org/officeDocument/2006/relationships" r:id="rId4"/>
          <a:extLst>
            <a:ext uri="{FF2B5EF4-FFF2-40B4-BE49-F238E27FC236}">
              <a16:creationId xmlns:a16="http://schemas.microsoft.com/office/drawing/2014/main" id="{00000000-0008-0000-0B00-000026000000}"/>
            </a:ext>
          </a:extLst>
        </xdr:cNvPr>
        <xdr:cNvSpPr/>
      </xdr:nvSpPr>
      <xdr:spPr>
        <a:xfrm>
          <a:off x="483806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9" name="Rounded Rectangle 38" descr="Button containing hyperlink to Action 4.4">
          <a:hlinkClick xmlns:r="http://schemas.openxmlformats.org/officeDocument/2006/relationships" r:id="rId5"/>
          <a:extLst>
            <a:ext uri="{FF2B5EF4-FFF2-40B4-BE49-F238E27FC236}">
              <a16:creationId xmlns:a16="http://schemas.microsoft.com/office/drawing/2014/main" id="{00000000-0008-0000-0B00-000027000000}"/>
            </a:ext>
          </a:extLst>
        </xdr:cNvPr>
        <xdr:cNvSpPr/>
      </xdr:nvSpPr>
      <xdr:spPr>
        <a:xfrm>
          <a:off x="529018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4.04</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42" name="Rounded Rectangle 41" descr="Button containing hyperlink to Action 4.6">
          <a:hlinkClick xmlns:r="http://schemas.openxmlformats.org/officeDocument/2006/relationships" r:id="rId6"/>
          <a:extLst>
            <a:ext uri="{FF2B5EF4-FFF2-40B4-BE49-F238E27FC236}">
              <a16:creationId xmlns:a16="http://schemas.microsoft.com/office/drawing/2014/main" id="{00000000-0008-0000-0B00-00002A000000}"/>
            </a:ext>
          </a:extLst>
        </xdr:cNvPr>
        <xdr:cNvSpPr/>
      </xdr:nvSpPr>
      <xdr:spPr>
        <a:xfrm>
          <a:off x="619442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3" name="Rounded Rectangle 42" descr="Button containing hyperlink to Action 4.5">
          <a:hlinkClick xmlns:r="http://schemas.openxmlformats.org/officeDocument/2006/relationships" r:id="rId7"/>
          <a:extLst>
            <a:ext uri="{FF2B5EF4-FFF2-40B4-BE49-F238E27FC236}">
              <a16:creationId xmlns:a16="http://schemas.microsoft.com/office/drawing/2014/main" id="{00000000-0008-0000-0B00-00002B000000}"/>
            </a:ext>
          </a:extLst>
        </xdr:cNvPr>
        <xdr:cNvSpPr/>
      </xdr:nvSpPr>
      <xdr:spPr>
        <a:xfrm>
          <a:off x="574230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4" name="Rounded Rectangle 43" descr="Button containing hyperlink to Action 4.9">
          <a:hlinkClick xmlns:r="http://schemas.openxmlformats.org/officeDocument/2006/relationships" r:id="rId8"/>
          <a:extLst>
            <a:ext uri="{FF2B5EF4-FFF2-40B4-BE49-F238E27FC236}">
              <a16:creationId xmlns:a16="http://schemas.microsoft.com/office/drawing/2014/main" id="{00000000-0008-0000-0B00-00002C000000}"/>
            </a:ext>
          </a:extLst>
        </xdr:cNvPr>
        <xdr:cNvSpPr/>
      </xdr:nvSpPr>
      <xdr:spPr>
        <a:xfrm>
          <a:off x="393382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5" name="Rounded Rectangle 44" descr="Button containing hyperlink to Action 4.10">
          <a:hlinkClick xmlns:r="http://schemas.openxmlformats.org/officeDocument/2006/relationships" r:id="rId9"/>
          <a:extLst>
            <a:ext uri="{FF2B5EF4-FFF2-40B4-BE49-F238E27FC236}">
              <a16:creationId xmlns:a16="http://schemas.microsoft.com/office/drawing/2014/main" id="{00000000-0008-0000-0B00-00002D000000}"/>
            </a:ext>
          </a:extLst>
        </xdr:cNvPr>
        <xdr:cNvSpPr/>
      </xdr:nvSpPr>
      <xdr:spPr>
        <a:xfrm>
          <a:off x="438594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4.08</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6" name="Rounded Rectangle 45" descr="Button containing hyperlink to Action 4.11">
          <a:hlinkClick xmlns:r="http://schemas.openxmlformats.org/officeDocument/2006/relationships" r:id="rId10"/>
          <a:extLst>
            <a:ext uri="{FF2B5EF4-FFF2-40B4-BE49-F238E27FC236}">
              <a16:creationId xmlns:a16="http://schemas.microsoft.com/office/drawing/2014/main" id="{00000000-0008-0000-0B00-00002E000000}"/>
            </a:ext>
          </a:extLst>
        </xdr:cNvPr>
        <xdr:cNvSpPr/>
      </xdr:nvSpPr>
      <xdr:spPr>
        <a:xfrm>
          <a:off x="483806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7" name="Rounded Rectangle 46" descr="Button containing hyperlink to Action 4.12">
          <a:hlinkClick xmlns:r="http://schemas.openxmlformats.org/officeDocument/2006/relationships" r:id="rId11"/>
          <a:extLst>
            <a:ext uri="{FF2B5EF4-FFF2-40B4-BE49-F238E27FC236}">
              <a16:creationId xmlns:a16="http://schemas.microsoft.com/office/drawing/2014/main" id="{00000000-0008-0000-0B00-00002F000000}"/>
            </a:ext>
          </a:extLst>
        </xdr:cNvPr>
        <xdr:cNvSpPr/>
      </xdr:nvSpPr>
      <xdr:spPr>
        <a:xfrm>
          <a:off x="529018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4.10</a:t>
          </a:r>
        </a:p>
      </xdr:txBody>
    </xdr:sp>
    <xdr:clientData/>
  </xdr:twoCellAnchor>
  <xdr:twoCellAnchor>
    <xdr:from>
      <xdr:col>3</xdr:col>
      <xdr:colOff>3044825</xdr:colOff>
      <xdr:row>1</xdr:row>
      <xdr:rowOff>162050</xdr:rowOff>
    </xdr:from>
    <xdr:to>
      <xdr:col>3</xdr:col>
      <xdr:colOff>3455650</xdr:colOff>
      <xdr:row>1</xdr:row>
      <xdr:rowOff>435225</xdr:rowOff>
    </xdr:to>
    <xdr:sp macro="" textlink="">
      <xdr:nvSpPr>
        <xdr:cNvPr id="49" name="Rounded Rectangle 48" descr="Button containing hyperlink to Action 4.14">
          <a:hlinkClick xmlns:r="http://schemas.openxmlformats.org/officeDocument/2006/relationships" r:id="rId12"/>
          <a:extLst>
            <a:ext uri="{FF2B5EF4-FFF2-40B4-BE49-F238E27FC236}">
              <a16:creationId xmlns:a16="http://schemas.microsoft.com/office/drawing/2014/main" id="{00000000-0008-0000-0B00-000031000000}"/>
            </a:ext>
          </a:extLst>
        </xdr:cNvPr>
        <xdr:cNvSpPr/>
      </xdr:nvSpPr>
      <xdr:spPr>
        <a:xfrm>
          <a:off x="9207500" y="323975"/>
          <a:ext cx="410825" cy="273175"/>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4.12</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50" name="Rounded Rectangle 49" descr="Button containing hyperlink to Action 4.13">
          <a:hlinkClick xmlns:r="http://schemas.openxmlformats.org/officeDocument/2006/relationships" r:id="rId13"/>
          <a:extLst>
            <a:ext uri="{FF2B5EF4-FFF2-40B4-BE49-F238E27FC236}">
              <a16:creationId xmlns:a16="http://schemas.microsoft.com/office/drawing/2014/main" id="{00000000-0008-0000-0B00-000032000000}"/>
            </a:ext>
          </a:extLst>
        </xdr:cNvPr>
        <xdr:cNvSpPr/>
      </xdr:nvSpPr>
      <xdr:spPr>
        <a:xfrm>
          <a:off x="574230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4.11</a:t>
          </a:r>
        </a:p>
      </xdr:txBody>
    </xdr:sp>
    <xdr:clientData/>
  </xdr:twoCellAnchor>
  <xdr:twoCellAnchor editAs="oneCell">
    <xdr:from>
      <xdr:col>0</xdr:col>
      <xdr:colOff>38100</xdr:colOff>
      <xdr:row>1</xdr:row>
      <xdr:rowOff>28576</xdr:rowOff>
    </xdr:from>
    <xdr:to>
      <xdr:col>1</xdr:col>
      <xdr:colOff>38099</xdr:colOff>
      <xdr:row>1</xdr:row>
      <xdr:rowOff>466725</xdr:rowOff>
    </xdr:to>
    <xdr:pic>
      <xdr:nvPicPr>
        <xdr:cNvPr id="2" name="Picture 1">
          <a:extLst>
            <a:ext uri="{FF2B5EF4-FFF2-40B4-BE49-F238E27FC236}">
              <a16:creationId xmlns:a16="http://schemas.microsoft.com/office/drawing/2014/main" id="{BAB5297B-16FE-C3EF-B911-FD6027F54D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100" y="190501"/>
          <a:ext cx="43814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xdr:colOff>
      <xdr:row>0</xdr:row>
      <xdr:rowOff>47625</xdr:rowOff>
    </xdr:from>
    <xdr:to>
      <xdr:col>3</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5943600" y="47625"/>
          <a:ext cx="684000" cy="54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790575</xdr:colOff>
      <xdr:row>0</xdr:row>
      <xdr:rowOff>19050</xdr:rowOff>
    </xdr:from>
    <xdr:to>
      <xdr:col>3</xdr:col>
      <xdr:colOff>1204575</xdr:colOff>
      <xdr:row>1</xdr:row>
      <xdr:rowOff>127125</xdr:rowOff>
    </xdr:to>
    <xdr:sp macro="" textlink="">
      <xdr:nvSpPr>
        <xdr:cNvPr id="4" name="Rounded Rectangle 3" descr="Button containing hyperlink to Action 5.1">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666750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5.01</a:t>
          </a:r>
        </a:p>
      </xdr:txBody>
    </xdr:sp>
    <xdr:clientData/>
  </xdr:twoCellAnchor>
  <xdr:twoCellAnchor>
    <xdr:from>
      <xdr:col>3</xdr:col>
      <xdr:colOff>1241313</xdr:colOff>
      <xdr:row>0</xdr:row>
      <xdr:rowOff>19050</xdr:rowOff>
    </xdr:from>
    <xdr:to>
      <xdr:col>3</xdr:col>
      <xdr:colOff>1655313</xdr:colOff>
      <xdr:row>1</xdr:row>
      <xdr:rowOff>127125</xdr:rowOff>
    </xdr:to>
    <xdr:sp macro="" textlink="">
      <xdr:nvSpPr>
        <xdr:cNvPr id="5" name="Rounded Rectangle 4" descr="Button containing hyperlink to Action 5.2">
          <a:hlinkClick xmlns:r="http://schemas.openxmlformats.org/officeDocument/2006/relationships" r:id="rId3"/>
          <a:extLst>
            <a:ext uri="{FF2B5EF4-FFF2-40B4-BE49-F238E27FC236}">
              <a16:creationId xmlns:a16="http://schemas.microsoft.com/office/drawing/2014/main" id="{00000000-0008-0000-0E00-000005000000}"/>
            </a:ext>
          </a:extLst>
        </xdr:cNvPr>
        <xdr:cNvSpPr/>
      </xdr:nvSpPr>
      <xdr:spPr>
        <a:xfrm>
          <a:off x="7118238"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5.02</a:t>
          </a:r>
        </a:p>
      </xdr:txBody>
    </xdr:sp>
    <xdr:clientData/>
  </xdr:twoCellAnchor>
  <xdr:twoCellAnchor>
    <xdr:from>
      <xdr:col>3</xdr:col>
      <xdr:colOff>1692051</xdr:colOff>
      <xdr:row>0</xdr:row>
      <xdr:rowOff>19050</xdr:rowOff>
    </xdr:from>
    <xdr:to>
      <xdr:col>3</xdr:col>
      <xdr:colOff>2106051</xdr:colOff>
      <xdr:row>1</xdr:row>
      <xdr:rowOff>127125</xdr:rowOff>
    </xdr:to>
    <xdr:sp macro="" textlink="">
      <xdr:nvSpPr>
        <xdr:cNvPr id="6" name="Rounded Rectangle 5" descr="Button containing hyperlink to Action 5.3">
          <a:hlinkClick xmlns:r="http://schemas.openxmlformats.org/officeDocument/2006/relationships" r:id="rId4"/>
          <a:extLst>
            <a:ext uri="{FF2B5EF4-FFF2-40B4-BE49-F238E27FC236}">
              <a16:creationId xmlns:a16="http://schemas.microsoft.com/office/drawing/2014/main" id="{00000000-0008-0000-0E00-000006000000}"/>
            </a:ext>
          </a:extLst>
        </xdr:cNvPr>
        <xdr:cNvSpPr/>
      </xdr:nvSpPr>
      <xdr:spPr>
        <a:xfrm>
          <a:off x="7568976"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5.03</a:t>
          </a:r>
        </a:p>
      </xdr:txBody>
    </xdr:sp>
    <xdr:clientData/>
  </xdr:twoCellAnchor>
  <xdr:twoCellAnchor>
    <xdr:from>
      <xdr:col>3</xdr:col>
      <xdr:colOff>2142789</xdr:colOff>
      <xdr:row>0</xdr:row>
      <xdr:rowOff>19050</xdr:rowOff>
    </xdr:from>
    <xdr:to>
      <xdr:col>3</xdr:col>
      <xdr:colOff>2556789</xdr:colOff>
      <xdr:row>1</xdr:row>
      <xdr:rowOff>127125</xdr:rowOff>
    </xdr:to>
    <xdr:sp macro="" textlink="">
      <xdr:nvSpPr>
        <xdr:cNvPr id="7" name="Rounded Rectangle 6" descr="Button containing hyperlink to Action 5.4">
          <a:hlinkClick xmlns:r="http://schemas.openxmlformats.org/officeDocument/2006/relationships" r:id="rId5"/>
          <a:extLst>
            <a:ext uri="{FF2B5EF4-FFF2-40B4-BE49-F238E27FC236}">
              <a16:creationId xmlns:a16="http://schemas.microsoft.com/office/drawing/2014/main" id="{00000000-0008-0000-0E00-000007000000}"/>
            </a:ext>
          </a:extLst>
        </xdr:cNvPr>
        <xdr:cNvSpPr/>
      </xdr:nvSpPr>
      <xdr:spPr>
        <a:xfrm>
          <a:off x="8019714"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5.04</a:t>
          </a:r>
        </a:p>
      </xdr:txBody>
    </xdr:sp>
    <xdr:clientData/>
  </xdr:twoCellAnchor>
  <xdr:twoCellAnchor>
    <xdr:from>
      <xdr:col>3</xdr:col>
      <xdr:colOff>3044265</xdr:colOff>
      <xdr:row>0</xdr:row>
      <xdr:rowOff>19050</xdr:rowOff>
    </xdr:from>
    <xdr:to>
      <xdr:col>3</xdr:col>
      <xdr:colOff>3458265</xdr:colOff>
      <xdr:row>1</xdr:row>
      <xdr:rowOff>127125</xdr:rowOff>
    </xdr:to>
    <xdr:sp macro="" textlink="">
      <xdr:nvSpPr>
        <xdr:cNvPr id="11" name="Rounded Rectangle 10" descr="Button containing hyperlink to Action 5.6">
          <a:hlinkClick xmlns:r="http://schemas.openxmlformats.org/officeDocument/2006/relationships" r:id="rId6"/>
          <a:extLst>
            <a:ext uri="{FF2B5EF4-FFF2-40B4-BE49-F238E27FC236}">
              <a16:creationId xmlns:a16="http://schemas.microsoft.com/office/drawing/2014/main" id="{00000000-0008-0000-0E00-00000B000000}"/>
            </a:ext>
          </a:extLst>
        </xdr:cNvPr>
        <xdr:cNvSpPr/>
      </xdr:nvSpPr>
      <xdr:spPr>
        <a:xfrm>
          <a:off x="892119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5.06</a:t>
          </a:r>
        </a:p>
      </xdr:txBody>
    </xdr:sp>
    <xdr:clientData/>
  </xdr:twoCellAnchor>
  <xdr:twoCellAnchor>
    <xdr:from>
      <xdr:col>3</xdr:col>
      <xdr:colOff>2593527</xdr:colOff>
      <xdr:row>0</xdr:row>
      <xdr:rowOff>19050</xdr:rowOff>
    </xdr:from>
    <xdr:to>
      <xdr:col>3</xdr:col>
      <xdr:colOff>3007527</xdr:colOff>
      <xdr:row>1</xdr:row>
      <xdr:rowOff>127125</xdr:rowOff>
    </xdr:to>
    <xdr:sp macro="" textlink="">
      <xdr:nvSpPr>
        <xdr:cNvPr id="12" name="Rounded Rectangle 11" descr="Button containing hyperlink to Action 5.5">
          <a:hlinkClick xmlns:r="http://schemas.openxmlformats.org/officeDocument/2006/relationships" r:id="rId7"/>
          <a:extLst>
            <a:ext uri="{FF2B5EF4-FFF2-40B4-BE49-F238E27FC236}">
              <a16:creationId xmlns:a16="http://schemas.microsoft.com/office/drawing/2014/main" id="{00000000-0008-0000-0E00-00000C000000}"/>
            </a:ext>
          </a:extLst>
        </xdr:cNvPr>
        <xdr:cNvSpPr/>
      </xdr:nvSpPr>
      <xdr:spPr>
        <a:xfrm>
          <a:off x="8470452"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5.05</a:t>
          </a:r>
        </a:p>
      </xdr:txBody>
    </xdr:sp>
    <xdr:clientData/>
  </xdr:twoCellAnchor>
  <xdr:twoCellAnchor>
    <xdr:from>
      <xdr:col>3</xdr:col>
      <xdr:colOff>790575</xdr:colOff>
      <xdr:row>1</xdr:row>
      <xdr:rowOff>184275</xdr:rowOff>
    </xdr:from>
    <xdr:to>
      <xdr:col>3</xdr:col>
      <xdr:colOff>1204575</xdr:colOff>
      <xdr:row>1</xdr:row>
      <xdr:rowOff>454275</xdr:rowOff>
    </xdr:to>
    <xdr:sp macro="" textlink="">
      <xdr:nvSpPr>
        <xdr:cNvPr id="20" name="Rounded Rectangle 19" descr="Button containing hyperlink to Action 5.19">
          <a:hlinkClick xmlns:r="http://schemas.openxmlformats.org/officeDocument/2006/relationships" r:id="rId8"/>
          <a:extLst>
            <a:ext uri="{FF2B5EF4-FFF2-40B4-BE49-F238E27FC236}">
              <a16:creationId xmlns:a16="http://schemas.microsoft.com/office/drawing/2014/main" id="{00000000-0008-0000-0E00-000014000000}"/>
            </a:ext>
          </a:extLst>
        </xdr:cNvPr>
        <xdr:cNvSpPr/>
      </xdr:nvSpPr>
      <xdr:spPr>
        <a:xfrm>
          <a:off x="666750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5.19</a:t>
          </a:r>
        </a:p>
      </xdr:txBody>
    </xdr:sp>
    <xdr:clientData/>
  </xdr:twoCellAnchor>
  <xdr:twoCellAnchor>
    <xdr:from>
      <xdr:col>3</xdr:col>
      <xdr:colOff>1241313</xdr:colOff>
      <xdr:row>1</xdr:row>
      <xdr:rowOff>184275</xdr:rowOff>
    </xdr:from>
    <xdr:to>
      <xdr:col>3</xdr:col>
      <xdr:colOff>1655313</xdr:colOff>
      <xdr:row>1</xdr:row>
      <xdr:rowOff>454275</xdr:rowOff>
    </xdr:to>
    <xdr:sp macro="" textlink="">
      <xdr:nvSpPr>
        <xdr:cNvPr id="21" name="Rounded Rectangle 20" descr="Button containing hyperlink to Action 5.20">
          <a:hlinkClick xmlns:r="http://schemas.openxmlformats.org/officeDocument/2006/relationships" r:id="rId9"/>
          <a:extLst>
            <a:ext uri="{FF2B5EF4-FFF2-40B4-BE49-F238E27FC236}">
              <a16:creationId xmlns:a16="http://schemas.microsoft.com/office/drawing/2014/main" id="{00000000-0008-0000-0E00-000015000000}"/>
            </a:ext>
          </a:extLst>
        </xdr:cNvPr>
        <xdr:cNvSpPr/>
      </xdr:nvSpPr>
      <xdr:spPr>
        <a:xfrm>
          <a:off x="7118238"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5.20</a:t>
          </a:r>
        </a:p>
      </xdr:txBody>
    </xdr:sp>
    <xdr:clientData/>
  </xdr:twoCellAnchor>
  <xdr:twoCellAnchor>
    <xdr:from>
      <xdr:col>3</xdr:col>
      <xdr:colOff>1692051</xdr:colOff>
      <xdr:row>1</xdr:row>
      <xdr:rowOff>184275</xdr:rowOff>
    </xdr:from>
    <xdr:to>
      <xdr:col>3</xdr:col>
      <xdr:colOff>2106051</xdr:colOff>
      <xdr:row>1</xdr:row>
      <xdr:rowOff>454275</xdr:rowOff>
    </xdr:to>
    <xdr:sp macro="" textlink="">
      <xdr:nvSpPr>
        <xdr:cNvPr id="22" name="Rounded Rectangle 21" descr="Button containing hyperlink to Action 5.21">
          <a:hlinkClick xmlns:r="http://schemas.openxmlformats.org/officeDocument/2006/relationships" r:id="rId10"/>
          <a:extLst>
            <a:ext uri="{FF2B5EF4-FFF2-40B4-BE49-F238E27FC236}">
              <a16:creationId xmlns:a16="http://schemas.microsoft.com/office/drawing/2014/main" id="{00000000-0008-0000-0E00-000016000000}"/>
            </a:ext>
          </a:extLst>
        </xdr:cNvPr>
        <xdr:cNvSpPr/>
      </xdr:nvSpPr>
      <xdr:spPr>
        <a:xfrm>
          <a:off x="7568976"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5.21</a:t>
          </a:r>
        </a:p>
      </xdr:txBody>
    </xdr:sp>
    <xdr:clientData/>
  </xdr:twoCellAnchor>
  <xdr:twoCellAnchor>
    <xdr:from>
      <xdr:col>3</xdr:col>
      <xdr:colOff>2142789</xdr:colOff>
      <xdr:row>1</xdr:row>
      <xdr:rowOff>184275</xdr:rowOff>
    </xdr:from>
    <xdr:to>
      <xdr:col>3</xdr:col>
      <xdr:colOff>2556789</xdr:colOff>
      <xdr:row>1</xdr:row>
      <xdr:rowOff>454275</xdr:rowOff>
    </xdr:to>
    <xdr:sp macro="" textlink="">
      <xdr:nvSpPr>
        <xdr:cNvPr id="23" name="Rounded Rectangle 22" descr="Button containing hyperlink to Action 5.22">
          <a:hlinkClick xmlns:r="http://schemas.openxmlformats.org/officeDocument/2006/relationships" r:id="rId11"/>
          <a:extLst>
            <a:ext uri="{FF2B5EF4-FFF2-40B4-BE49-F238E27FC236}">
              <a16:creationId xmlns:a16="http://schemas.microsoft.com/office/drawing/2014/main" id="{00000000-0008-0000-0E00-000017000000}"/>
            </a:ext>
          </a:extLst>
        </xdr:cNvPr>
        <xdr:cNvSpPr/>
      </xdr:nvSpPr>
      <xdr:spPr>
        <a:xfrm>
          <a:off x="8019714"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5.22</a:t>
          </a:r>
        </a:p>
      </xdr:txBody>
    </xdr:sp>
    <xdr:clientData/>
  </xdr:twoCellAnchor>
  <xdr:twoCellAnchor>
    <xdr:from>
      <xdr:col>3</xdr:col>
      <xdr:colOff>3044265</xdr:colOff>
      <xdr:row>1</xdr:row>
      <xdr:rowOff>184275</xdr:rowOff>
    </xdr:from>
    <xdr:to>
      <xdr:col>3</xdr:col>
      <xdr:colOff>3458265</xdr:colOff>
      <xdr:row>1</xdr:row>
      <xdr:rowOff>454275</xdr:rowOff>
    </xdr:to>
    <xdr:sp macro="" textlink="">
      <xdr:nvSpPr>
        <xdr:cNvPr id="27" name="Rounded Rectangle 26" descr="Button containing hyperlink to Action 5.24">
          <a:hlinkClick xmlns:r="http://schemas.openxmlformats.org/officeDocument/2006/relationships" r:id="rId12"/>
          <a:extLst>
            <a:ext uri="{FF2B5EF4-FFF2-40B4-BE49-F238E27FC236}">
              <a16:creationId xmlns:a16="http://schemas.microsoft.com/office/drawing/2014/main" id="{00000000-0008-0000-0E00-00001B000000}"/>
            </a:ext>
          </a:extLst>
        </xdr:cNvPr>
        <xdr:cNvSpPr/>
      </xdr:nvSpPr>
      <xdr:spPr>
        <a:xfrm>
          <a:off x="892119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5.24</a:t>
          </a:r>
        </a:p>
      </xdr:txBody>
    </xdr:sp>
    <xdr:clientData/>
  </xdr:twoCellAnchor>
  <xdr:twoCellAnchor>
    <xdr:from>
      <xdr:col>3</xdr:col>
      <xdr:colOff>2593527</xdr:colOff>
      <xdr:row>1</xdr:row>
      <xdr:rowOff>184275</xdr:rowOff>
    </xdr:from>
    <xdr:to>
      <xdr:col>3</xdr:col>
      <xdr:colOff>3007527</xdr:colOff>
      <xdr:row>1</xdr:row>
      <xdr:rowOff>454275</xdr:rowOff>
    </xdr:to>
    <xdr:sp macro="" textlink="">
      <xdr:nvSpPr>
        <xdr:cNvPr id="28" name="Rounded Rectangle 27" descr="Button containing hyperlink to Action 5.23">
          <a:hlinkClick xmlns:r="http://schemas.openxmlformats.org/officeDocument/2006/relationships" r:id="rId13"/>
          <a:extLst>
            <a:ext uri="{FF2B5EF4-FFF2-40B4-BE49-F238E27FC236}">
              <a16:creationId xmlns:a16="http://schemas.microsoft.com/office/drawing/2014/main" id="{00000000-0008-0000-0E00-00001C000000}"/>
            </a:ext>
          </a:extLst>
        </xdr:cNvPr>
        <xdr:cNvSpPr/>
      </xdr:nvSpPr>
      <xdr:spPr>
        <a:xfrm>
          <a:off x="8470452"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5.23</a:t>
          </a:r>
        </a:p>
      </xdr:txBody>
    </xdr:sp>
    <xdr:clientData/>
  </xdr:twoCellAnchor>
  <xdr:twoCellAnchor editAs="oneCell">
    <xdr:from>
      <xdr:col>0</xdr:col>
      <xdr:colOff>57150</xdr:colOff>
      <xdr:row>0</xdr:row>
      <xdr:rowOff>142875</xdr:rowOff>
    </xdr:from>
    <xdr:to>
      <xdr:col>1</xdr:col>
      <xdr:colOff>28575</xdr:colOff>
      <xdr:row>1</xdr:row>
      <xdr:rowOff>390525</xdr:rowOff>
    </xdr:to>
    <xdr:pic>
      <xdr:nvPicPr>
        <xdr:cNvPr id="8" name="Picture 7">
          <a:extLst>
            <a:ext uri="{FF2B5EF4-FFF2-40B4-BE49-F238E27FC236}">
              <a16:creationId xmlns:a16="http://schemas.microsoft.com/office/drawing/2014/main" id="{7C361A33-E2F5-942D-B9B5-795703E2094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150" y="142875"/>
          <a:ext cx="4095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15" name="Rounded Rectangle 1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100-00000F000000}"/>
            </a:ext>
          </a:extLst>
        </xdr:cNvPr>
        <xdr:cNvSpPr/>
      </xdr:nvSpPr>
      <xdr:spPr>
        <a:xfrm>
          <a:off x="5924550" y="28575"/>
          <a:ext cx="684000" cy="54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1239525</xdr:colOff>
      <xdr:row>1</xdr:row>
      <xdr:rowOff>108075</xdr:rowOff>
    </xdr:to>
    <xdr:sp macro="" textlink="">
      <xdr:nvSpPr>
        <xdr:cNvPr id="16" name="Rounded Rectangle 15" descr="Button containing hyperlink to Action 6.1">
          <a:hlinkClick xmlns:r="http://schemas.openxmlformats.org/officeDocument/2006/relationships" r:id="rId2"/>
          <a:extLst>
            <a:ext uri="{FF2B5EF4-FFF2-40B4-BE49-F238E27FC236}">
              <a16:creationId xmlns:a16="http://schemas.microsoft.com/office/drawing/2014/main" id="{00000000-0008-0000-1100-000010000000}"/>
            </a:ext>
          </a:extLst>
        </xdr:cNvPr>
        <xdr:cNvSpPr/>
      </xdr:nvSpPr>
      <xdr:spPr>
        <a:xfrm>
          <a:off x="664845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0</xdr:row>
      <xdr:rowOff>0</xdr:rowOff>
    </xdr:from>
    <xdr:to>
      <xdr:col>3</xdr:col>
      <xdr:colOff>1748795</xdr:colOff>
      <xdr:row>1</xdr:row>
      <xdr:rowOff>108075</xdr:rowOff>
    </xdr:to>
    <xdr:sp macro="" textlink="">
      <xdr:nvSpPr>
        <xdr:cNvPr id="17" name="Rounded Rectangle 16" descr="Button containing hyperlink to Action 6.2">
          <a:hlinkClick xmlns:r="http://schemas.openxmlformats.org/officeDocument/2006/relationships" r:id="rId3"/>
          <a:extLst>
            <a:ext uri="{FF2B5EF4-FFF2-40B4-BE49-F238E27FC236}">
              <a16:creationId xmlns:a16="http://schemas.microsoft.com/office/drawing/2014/main" id="{00000000-0008-0000-1100-000011000000}"/>
            </a:ext>
          </a:extLst>
        </xdr:cNvPr>
        <xdr:cNvSpPr/>
      </xdr:nvSpPr>
      <xdr:spPr>
        <a:xfrm>
          <a:off x="715772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0</xdr:row>
      <xdr:rowOff>0</xdr:rowOff>
    </xdr:from>
    <xdr:to>
      <xdr:col>3</xdr:col>
      <xdr:colOff>2248540</xdr:colOff>
      <xdr:row>1</xdr:row>
      <xdr:rowOff>108075</xdr:rowOff>
    </xdr:to>
    <xdr:sp macro="" textlink="">
      <xdr:nvSpPr>
        <xdr:cNvPr id="18" name="Rounded Rectangle 17" descr="Button containing hyperlink to Action 6.3">
          <a:hlinkClick xmlns:r="http://schemas.openxmlformats.org/officeDocument/2006/relationships" r:id="rId4"/>
          <a:extLst>
            <a:ext uri="{FF2B5EF4-FFF2-40B4-BE49-F238E27FC236}">
              <a16:creationId xmlns:a16="http://schemas.microsoft.com/office/drawing/2014/main" id="{00000000-0008-0000-1100-000012000000}"/>
            </a:ext>
          </a:extLst>
        </xdr:cNvPr>
        <xdr:cNvSpPr/>
      </xdr:nvSpPr>
      <xdr:spPr>
        <a:xfrm>
          <a:off x="7657465"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0</xdr:row>
      <xdr:rowOff>0</xdr:rowOff>
    </xdr:from>
    <xdr:to>
      <xdr:col>3</xdr:col>
      <xdr:colOff>2757810</xdr:colOff>
      <xdr:row>1</xdr:row>
      <xdr:rowOff>108075</xdr:rowOff>
    </xdr:to>
    <xdr:sp macro="" textlink="">
      <xdr:nvSpPr>
        <xdr:cNvPr id="19" name="Rounded Rectangle 18" descr="Button containing hyperlink to Action 6.4">
          <a:hlinkClick xmlns:r="http://schemas.openxmlformats.org/officeDocument/2006/relationships" r:id="rId5"/>
          <a:extLst>
            <a:ext uri="{FF2B5EF4-FFF2-40B4-BE49-F238E27FC236}">
              <a16:creationId xmlns:a16="http://schemas.microsoft.com/office/drawing/2014/main" id="{00000000-0008-0000-1100-000013000000}"/>
            </a:ext>
          </a:extLst>
        </xdr:cNvPr>
        <xdr:cNvSpPr/>
      </xdr:nvSpPr>
      <xdr:spPr>
        <a:xfrm>
          <a:off x="8166735"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2789555</xdr:colOff>
      <xdr:row>0</xdr:row>
      <xdr:rowOff>0</xdr:rowOff>
    </xdr:from>
    <xdr:to>
      <xdr:col>3</xdr:col>
      <xdr:colOff>3257555</xdr:colOff>
      <xdr:row>1</xdr:row>
      <xdr:rowOff>108075</xdr:rowOff>
    </xdr:to>
    <xdr:sp macro="" textlink="">
      <xdr:nvSpPr>
        <xdr:cNvPr id="21" name="Rounded Rectangle 20" descr="Button containing hyperlink to Action 6.5">
          <a:hlinkClick xmlns:r="http://schemas.openxmlformats.org/officeDocument/2006/relationships" r:id="rId6"/>
          <a:extLst>
            <a:ext uri="{FF2B5EF4-FFF2-40B4-BE49-F238E27FC236}">
              <a16:creationId xmlns:a16="http://schemas.microsoft.com/office/drawing/2014/main" id="{00000000-0008-0000-1100-000015000000}"/>
            </a:ext>
          </a:extLst>
        </xdr:cNvPr>
        <xdr:cNvSpPr/>
      </xdr:nvSpPr>
      <xdr:spPr>
        <a:xfrm>
          <a:off x="866648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xdr:from>
      <xdr:col>3</xdr:col>
      <xdr:colOff>771525</xdr:colOff>
      <xdr:row>1</xdr:row>
      <xdr:rowOff>165225</xdr:rowOff>
    </xdr:from>
    <xdr:to>
      <xdr:col>3</xdr:col>
      <xdr:colOff>1239525</xdr:colOff>
      <xdr:row>1</xdr:row>
      <xdr:rowOff>435225</xdr:rowOff>
    </xdr:to>
    <xdr:sp macro="" textlink="">
      <xdr:nvSpPr>
        <xdr:cNvPr id="22" name="Rounded Rectangle 21" descr="Button containing hyperlink to Action 6.7">
          <a:hlinkClick xmlns:r="http://schemas.openxmlformats.org/officeDocument/2006/relationships" r:id="rId7"/>
          <a:extLst>
            <a:ext uri="{FF2B5EF4-FFF2-40B4-BE49-F238E27FC236}">
              <a16:creationId xmlns:a16="http://schemas.microsoft.com/office/drawing/2014/main" id="{00000000-0008-0000-1100-000016000000}"/>
            </a:ext>
          </a:extLst>
        </xdr:cNvPr>
        <xdr:cNvSpPr/>
      </xdr:nvSpPr>
      <xdr:spPr>
        <a:xfrm>
          <a:off x="664845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1280795</xdr:colOff>
      <xdr:row>1</xdr:row>
      <xdr:rowOff>165225</xdr:rowOff>
    </xdr:from>
    <xdr:to>
      <xdr:col>3</xdr:col>
      <xdr:colOff>1748795</xdr:colOff>
      <xdr:row>1</xdr:row>
      <xdr:rowOff>435225</xdr:rowOff>
    </xdr:to>
    <xdr:sp macro="" textlink="">
      <xdr:nvSpPr>
        <xdr:cNvPr id="23" name="Rounded Rectangle 22" descr="Button containing hyperlink to Action 6.8">
          <a:hlinkClick xmlns:r="http://schemas.openxmlformats.org/officeDocument/2006/relationships" r:id="rId8"/>
          <a:extLst>
            <a:ext uri="{FF2B5EF4-FFF2-40B4-BE49-F238E27FC236}">
              <a16:creationId xmlns:a16="http://schemas.microsoft.com/office/drawing/2014/main" id="{00000000-0008-0000-1100-000017000000}"/>
            </a:ext>
          </a:extLst>
        </xdr:cNvPr>
        <xdr:cNvSpPr/>
      </xdr:nvSpPr>
      <xdr:spPr>
        <a:xfrm>
          <a:off x="715772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6.07</a:t>
          </a:r>
        </a:p>
      </xdr:txBody>
    </xdr:sp>
    <xdr:clientData/>
  </xdr:twoCellAnchor>
  <xdr:twoCellAnchor>
    <xdr:from>
      <xdr:col>3</xdr:col>
      <xdr:colOff>1780540</xdr:colOff>
      <xdr:row>1</xdr:row>
      <xdr:rowOff>165225</xdr:rowOff>
    </xdr:from>
    <xdr:to>
      <xdr:col>3</xdr:col>
      <xdr:colOff>2248540</xdr:colOff>
      <xdr:row>1</xdr:row>
      <xdr:rowOff>435225</xdr:rowOff>
    </xdr:to>
    <xdr:sp macro="" textlink="">
      <xdr:nvSpPr>
        <xdr:cNvPr id="24" name="Rounded Rectangle 23" descr="Button containing hyperlink to Action 6.9">
          <a:hlinkClick xmlns:r="http://schemas.openxmlformats.org/officeDocument/2006/relationships" r:id="rId9"/>
          <a:extLst>
            <a:ext uri="{FF2B5EF4-FFF2-40B4-BE49-F238E27FC236}">
              <a16:creationId xmlns:a16="http://schemas.microsoft.com/office/drawing/2014/main" id="{00000000-0008-0000-1100-000018000000}"/>
            </a:ext>
          </a:extLst>
        </xdr:cNvPr>
        <xdr:cNvSpPr/>
      </xdr:nvSpPr>
      <xdr:spPr>
        <a:xfrm>
          <a:off x="7657465"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6.08</a:t>
          </a:r>
        </a:p>
      </xdr:txBody>
    </xdr:sp>
    <xdr:clientData/>
  </xdr:twoCellAnchor>
  <xdr:twoCellAnchor>
    <xdr:from>
      <xdr:col>3</xdr:col>
      <xdr:colOff>2289810</xdr:colOff>
      <xdr:row>1</xdr:row>
      <xdr:rowOff>165225</xdr:rowOff>
    </xdr:from>
    <xdr:to>
      <xdr:col>3</xdr:col>
      <xdr:colOff>2757810</xdr:colOff>
      <xdr:row>1</xdr:row>
      <xdr:rowOff>435225</xdr:rowOff>
    </xdr:to>
    <xdr:sp macro="" textlink="">
      <xdr:nvSpPr>
        <xdr:cNvPr id="25" name="Rounded Rectangle 24" descr="Button containing hyperlink to Action 6.10">
          <a:hlinkClick xmlns:r="http://schemas.openxmlformats.org/officeDocument/2006/relationships" r:id="rId10"/>
          <a:extLst>
            <a:ext uri="{FF2B5EF4-FFF2-40B4-BE49-F238E27FC236}">
              <a16:creationId xmlns:a16="http://schemas.microsoft.com/office/drawing/2014/main" id="{00000000-0008-0000-1100-000019000000}"/>
            </a:ext>
          </a:extLst>
        </xdr:cNvPr>
        <xdr:cNvSpPr/>
      </xdr:nvSpPr>
      <xdr:spPr>
        <a:xfrm>
          <a:off x="8166735"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6.09</a:t>
          </a:r>
        </a:p>
      </xdr:txBody>
    </xdr:sp>
    <xdr:clientData/>
  </xdr:twoCellAnchor>
  <xdr:twoCellAnchor>
    <xdr:from>
      <xdr:col>3</xdr:col>
      <xdr:colOff>2789555</xdr:colOff>
      <xdr:row>1</xdr:row>
      <xdr:rowOff>165225</xdr:rowOff>
    </xdr:from>
    <xdr:to>
      <xdr:col>3</xdr:col>
      <xdr:colOff>3257555</xdr:colOff>
      <xdr:row>1</xdr:row>
      <xdr:rowOff>435225</xdr:rowOff>
    </xdr:to>
    <xdr:sp macro="" textlink="">
      <xdr:nvSpPr>
        <xdr:cNvPr id="26" name="Rounded Rectangle 25" descr="Button containing hyperlink to Action 6.11">
          <a:hlinkClick xmlns:r="http://schemas.openxmlformats.org/officeDocument/2006/relationships" r:id="rId11"/>
          <a:extLst>
            <a:ext uri="{FF2B5EF4-FFF2-40B4-BE49-F238E27FC236}">
              <a16:creationId xmlns:a16="http://schemas.microsoft.com/office/drawing/2014/main" id="{00000000-0008-0000-1100-00001A000000}"/>
            </a:ext>
          </a:extLst>
        </xdr:cNvPr>
        <xdr:cNvSpPr/>
      </xdr:nvSpPr>
      <xdr:spPr>
        <a:xfrm>
          <a:off x="866648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6.10</a:t>
          </a:r>
        </a:p>
      </xdr:txBody>
    </xdr:sp>
    <xdr:clientData/>
  </xdr:twoCellAnchor>
  <xdr:twoCellAnchor editAs="oneCell">
    <xdr:from>
      <xdr:col>0</xdr:col>
      <xdr:colOff>28575</xdr:colOff>
      <xdr:row>1</xdr:row>
      <xdr:rowOff>0</xdr:rowOff>
    </xdr:from>
    <xdr:to>
      <xdr:col>1</xdr:col>
      <xdr:colOff>57150</xdr:colOff>
      <xdr:row>1</xdr:row>
      <xdr:rowOff>466725</xdr:rowOff>
    </xdr:to>
    <xdr:pic>
      <xdr:nvPicPr>
        <xdr:cNvPr id="3" name="Picture 2">
          <a:extLst>
            <a:ext uri="{FF2B5EF4-FFF2-40B4-BE49-F238E27FC236}">
              <a16:creationId xmlns:a16="http://schemas.microsoft.com/office/drawing/2014/main" id="{699EFC60-AFB0-A74E-7F5A-22A89A9825F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5" y="161925"/>
          <a:ext cx="4667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1885950</xdr:colOff>
      <xdr:row>0</xdr:row>
      <xdr:rowOff>19050</xdr:rowOff>
    </xdr:from>
    <xdr:to>
      <xdr:col>3</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700-000011000000}"/>
            </a:ext>
          </a:extLst>
        </xdr:cNvPr>
        <xdr:cNvSpPr/>
      </xdr:nvSpPr>
      <xdr:spPr>
        <a:xfrm>
          <a:off x="7762875" y="19050"/>
          <a:ext cx="684000" cy="54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2609850</xdr:colOff>
      <xdr:row>0</xdr:row>
      <xdr:rowOff>0</xdr:rowOff>
    </xdr:from>
    <xdr:to>
      <xdr:col>3</xdr:col>
      <xdr:colOff>3023850</xdr:colOff>
      <xdr:row>1</xdr:row>
      <xdr:rowOff>108075</xdr:rowOff>
    </xdr:to>
    <xdr:sp macro="" textlink="">
      <xdr:nvSpPr>
        <xdr:cNvPr id="18" name="Rounded Rectangle 17" descr="Button containing hyperlink to Action 8.1">
          <a:hlinkClick xmlns:r="http://schemas.openxmlformats.org/officeDocument/2006/relationships" r:id="rId2"/>
          <a:extLst>
            <a:ext uri="{FF2B5EF4-FFF2-40B4-BE49-F238E27FC236}">
              <a16:creationId xmlns:a16="http://schemas.microsoft.com/office/drawing/2014/main" id="{00000000-0008-0000-1700-000012000000}"/>
            </a:ext>
          </a:extLst>
        </xdr:cNvPr>
        <xdr:cNvSpPr/>
      </xdr:nvSpPr>
      <xdr:spPr>
        <a:xfrm>
          <a:off x="848677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7.01</a:t>
          </a:r>
        </a:p>
      </xdr:txBody>
    </xdr:sp>
    <xdr:clientData/>
  </xdr:twoCellAnchor>
  <xdr:twoCellAnchor>
    <xdr:from>
      <xdr:col>3</xdr:col>
      <xdr:colOff>3061970</xdr:colOff>
      <xdr:row>0</xdr:row>
      <xdr:rowOff>0</xdr:rowOff>
    </xdr:from>
    <xdr:to>
      <xdr:col>3</xdr:col>
      <xdr:colOff>3475970</xdr:colOff>
      <xdr:row>1</xdr:row>
      <xdr:rowOff>108075</xdr:rowOff>
    </xdr:to>
    <xdr:sp macro="" textlink="">
      <xdr:nvSpPr>
        <xdr:cNvPr id="19" name="Rounded Rectangle 18" descr="Button containing hyperlink to Action 8.2">
          <a:hlinkClick xmlns:r="http://schemas.openxmlformats.org/officeDocument/2006/relationships" r:id="rId3"/>
          <a:extLst>
            <a:ext uri="{FF2B5EF4-FFF2-40B4-BE49-F238E27FC236}">
              <a16:creationId xmlns:a16="http://schemas.microsoft.com/office/drawing/2014/main" id="{00000000-0008-0000-1700-000013000000}"/>
            </a:ext>
          </a:extLst>
        </xdr:cNvPr>
        <xdr:cNvSpPr/>
      </xdr:nvSpPr>
      <xdr:spPr>
        <a:xfrm>
          <a:off x="893889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7.02</a:t>
          </a:r>
        </a:p>
      </xdr:txBody>
    </xdr:sp>
    <xdr:clientData/>
  </xdr:twoCellAnchor>
  <xdr:twoCellAnchor>
    <xdr:from>
      <xdr:col>3</xdr:col>
      <xdr:colOff>3514090</xdr:colOff>
      <xdr:row>0</xdr:row>
      <xdr:rowOff>0</xdr:rowOff>
    </xdr:from>
    <xdr:to>
      <xdr:col>3</xdr:col>
      <xdr:colOff>3928090</xdr:colOff>
      <xdr:row>1</xdr:row>
      <xdr:rowOff>108075</xdr:rowOff>
    </xdr:to>
    <xdr:sp macro="" textlink="">
      <xdr:nvSpPr>
        <xdr:cNvPr id="20" name="Rounded Rectangle 19" descr="Button containing hyperlink to Action 8.3">
          <a:hlinkClick xmlns:r="http://schemas.openxmlformats.org/officeDocument/2006/relationships" r:id="rId4"/>
          <a:extLst>
            <a:ext uri="{FF2B5EF4-FFF2-40B4-BE49-F238E27FC236}">
              <a16:creationId xmlns:a16="http://schemas.microsoft.com/office/drawing/2014/main" id="{00000000-0008-0000-1700-000014000000}"/>
            </a:ext>
          </a:extLst>
        </xdr:cNvPr>
        <xdr:cNvSpPr/>
      </xdr:nvSpPr>
      <xdr:spPr>
        <a:xfrm>
          <a:off x="939101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7.03</a:t>
          </a:r>
        </a:p>
      </xdr:txBody>
    </xdr:sp>
    <xdr:clientData/>
  </xdr:twoCellAnchor>
  <xdr:twoCellAnchor>
    <xdr:from>
      <xdr:col>3</xdr:col>
      <xdr:colOff>3966210</xdr:colOff>
      <xdr:row>0</xdr:row>
      <xdr:rowOff>0</xdr:rowOff>
    </xdr:from>
    <xdr:to>
      <xdr:col>3</xdr:col>
      <xdr:colOff>4380210</xdr:colOff>
      <xdr:row>1</xdr:row>
      <xdr:rowOff>108075</xdr:rowOff>
    </xdr:to>
    <xdr:sp macro="" textlink="">
      <xdr:nvSpPr>
        <xdr:cNvPr id="21" name="Rounded Rectangle 20" descr="Button containing hyperlink to Action 8.4">
          <a:hlinkClick xmlns:r="http://schemas.openxmlformats.org/officeDocument/2006/relationships" r:id="rId5"/>
          <a:extLst>
            <a:ext uri="{FF2B5EF4-FFF2-40B4-BE49-F238E27FC236}">
              <a16:creationId xmlns:a16="http://schemas.microsoft.com/office/drawing/2014/main" id="{00000000-0008-0000-1700-000015000000}"/>
            </a:ext>
          </a:extLst>
        </xdr:cNvPr>
        <xdr:cNvSpPr/>
      </xdr:nvSpPr>
      <xdr:spPr>
        <a:xfrm>
          <a:off x="984313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7.04</a:t>
          </a:r>
        </a:p>
      </xdr:txBody>
    </xdr:sp>
    <xdr:clientData/>
  </xdr:twoCellAnchor>
  <xdr:twoCellAnchor>
    <xdr:from>
      <xdr:col>3</xdr:col>
      <xdr:colOff>4418330</xdr:colOff>
      <xdr:row>0</xdr:row>
      <xdr:rowOff>0</xdr:rowOff>
    </xdr:from>
    <xdr:to>
      <xdr:col>3</xdr:col>
      <xdr:colOff>4832330</xdr:colOff>
      <xdr:row>1</xdr:row>
      <xdr:rowOff>108075</xdr:rowOff>
    </xdr:to>
    <xdr:sp macro="" textlink="">
      <xdr:nvSpPr>
        <xdr:cNvPr id="24" name="Rounded Rectangle 23" descr="Button containing hyperlink to Action 8.5">
          <a:hlinkClick xmlns:r="http://schemas.openxmlformats.org/officeDocument/2006/relationships" r:id="rId6"/>
          <a:extLst>
            <a:ext uri="{FF2B5EF4-FFF2-40B4-BE49-F238E27FC236}">
              <a16:creationId xmlns:a16="http://schemas.microsoft.com/office/drawing/2014/main" id="{00000000-0008-0000-1700-000018000000}"/>
            </a:ext>
          </a:extLst>
        </xdr:cNvPr>
        <xdr:cNvSpPr/>
      </xdr:nvSpPr>
      <xdr:spPr>
        <a:xfrm>
          <a:off x="1029525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xdr:from>
      <xdr:col>3</xdr:col>
      <xdr:colOff>2609850</xdr:colOff>
      <xdr:row>1</xdr:row>
      <xdr:rowOff>165225</xdr:rowOff>
    </xdr:from>
    <xdr:to>
      <xdr:col>3</xdr:col>
      <xdr:colOff>3023850</xdr:colOff>
      <xdr:row>1</xdr:row>
      <xdr:rowOff>435225</xdr:rowOff>
    </xdr:to>
    <xdr:sp macro="" textlink="">
      <xdr:nvSpPr>
        <xdr:cNvPr id="25" name="Rounded Rectangle 24" descr="Button containing hyperlink to Action 8.8">
          <a:hlinkClick xmlns:r="http://schemas.openxmlformats.org/officeDocument/2006/relationships" r:id="rId7"/>
          <a:extLst>
            <a:ext uri="{FF2B5EF4-FFF2-40B4-BE49-F238E27FC236}">
              <a16:creationId xmlns:a16="http://schemas.microsoft.com/office/drawing/2014/main" id="{00000000-0008-0000-1700-000019000000}"/>
            </a:ext>
          </a:extLst>
        </xdr:cNvPr>
        <xdr:cNvSpPr/>
      </xdr:nvSpPr>
      <xdr:spPr>
        <a:xfrm>
          <a:off x="848677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7.06</a:t>
          </a:r>
        </a:p>
      </xdr:txBody>
    </xdr:sp>
    <xdr:clientData/>
  </xdr:twoCellAnchor>
  <xdr:twoCellAnchor>
    <xdr:from>
      <xdr:col>3</xdr:col>
      <xdr:colOff>3061970</xdr:colOff>
      <xdr:row>1</xdr:row>
      <xdr:rowOff>165225</xdr:rowOff>
    </xdr:from>
    <xdr:to>
      <xdr:col>3</xdr:col>
      <xdr:colOff>3475970</xdr:colOff>
      <xdr:row>1</xdr:row>
      <xdr:rowOff>435225</xdr:rowOff>
    </xdr:to>
    <xdr:sp macro="" textlink="">
      <xdr:nvSpPr>
        <xdr:cNvPr id="26" name="Rounded Rectangle 25" descr="Button containing hyperlink to Action 8.9">
          <a:hlinkClick xmlns:r="http://schemas.openxmlformats.org/officeDocument/2006/relationships" r:id="rId8"/>
          <a:extLst>
            <a:ext uri="{FF2B5EF4-FFF2-40B4-BE49-F238E27FC236}">
              <a16:creationId xmlns:a16="http://schemas.microsoft.com/office/drawing/2014/main" id="{00000000-0008-0000-1700-00001A000000}"/>
            </a:ext>
          </a:extLst>
        </xdr:cNvPr>
        <xdr:cNvSpPr/>
      </xdr:nvSpPr>
      <xdr:spPr>
        <a:xfrm>
          <a:off x="893889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7.07</a:t>
          </a:r>
        </a:p>
      </xdr:txBody>
    </xdr:sp>
    <xdr:clientData/>
  </xdr:twoCellAnchor>
  <xdr:twoCellAnchor>
    <xdr:from>
      <xdr:col>3</xdr:col>
      <xdr:colOff>3514090</xdr:colOff>
      <xdr:row>1</xdr:row>
      <xdr:rowOff>165225</xdr:rowOff>
    </xdr:from>
    <xdr:to>
      <xdr:col>3</xdr:col>
      <xdr:colOff>3928090</xdr:colOff>
      <xdr:row>1</xdr:row>
      <xdr:rowOff>435225</xdr:rowOff>
    </xdr:to>
    <xdr:sp macro="" textlink="">
      <xdr:nvSpPr>
        <xdr:cNvPr id="27" name="Rounded Rectangle 26" descr="Button containing hyperlink to Action 8.10">
          <a:hlinkClick xmlns:r="http://schemas.openxmlformats.org/officeDocument/2006/relationships" r:id="rId9"/>
          <a:extLst>
            <a:ext uri="{FF2B5EF4-FFF2-40B4-BE49-F238E27FC236}">
              <a16:creationId xmlns:a16="http://schemas.microsoft.com/office/drawing/2014/main" id="{00000000-0008-0000-1700-00001B000000}"/>
            </a:ext>
          </a:extLst>
        </xdr:cNvPr>
        <xdr:cNvSpPr/>
      </xdr:nvSpPr>
      <xdr:spPr>
        <a:xfrm>
          <a:off x="939101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7.08</a:t>
          </a:r>
        </a:p>
      </xdr:txBody>
    </xdr:sp>
    <xdr:clientData/>
  </xdr:twoCellAnchor>
  <xdr:twoCellAnchor>
    <xdr:from>
      <xdr:col>3</xdr:col>
      <xdr:colOff>3966210</xdr:colOff>
      <xdr:row>1</xdr:row>
      <xdr:rowOff>165225</xdr:rowOff>
    </xdr:from>
    <xdr:to>
      <xdr:col>3</xdr:col>
      <xdr:colOff>4380210</xdr:colOff>
      <xdr:row>1</xdr:row>
      <xdr:rowOff>435225</xdr:rowOff>
    </xdr:to>
    <xdr:sp macro="" textlink="">
      <xdr:nvSpPr>
        <xdr:cNvPr id="28" name="Rounded Rectangle 27" descr="Button containing hyperlink to Action 8.11">
          <a:hlinkClick xmlns:r="http://schemas.openxmlformats.org/officeDocument/2006/relationships" r:id="rId10"/>
          <a:extLst>
            <a:ext uri="{FF2B5EF4-FFF2-40B4-BE49-F238E27FC236}">
              <a16:creationId xmlns:a16="http://schemas.microsoft.com/office/drawing/2014/main" id="{00000000-0008-0000-1700-00001C000000}"/>
            </a:ext>
          </a:extLst>
        </xdr:cNvPr>
        <xdr:cNvSpPr/>
      </xdr:nvSpPr>
      <xdr:spPr>
        <a:xfrm>
          <a:off x="984313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7.09</a:t>
          </a:r>
        </a:p>
      </xdr:txBody>
    </xdr:sp>
    <xdr:clientData/>
  </xdr:twoCellAnchor>
  <xdr:twoCellAnchor>
    <xdr:from>
      <xdr:col>3</xdr:col>
      <xdr:colOff>4418330</xdr:colOff>
      <xdr:row>1</xdr:row>
      <xdr:rowOff>165225</xdr:rowOff>
    </xdr:from>
    <xdr:to>
      <xdr:col>3</xdr:col>
      <xdr:colOff>4832330</xdr:colOff>
      <xdr:row>1</xdr:row>
      <xdr:rowOff>435225</xdr:rowOff>
    </xdr:to>
    <xdr:sp macro="" textlink="">
      <xdr:nvSpPr>
        <xdr:cNvPr id="30" name="Rounded Rectangle 29" descr="Button containing hyperlink to Action 8.12">
          <a:hlinkClick xmlns:r="http://schemas.openxmlformats.org/officeDocument/2006/relationships" r:id="rId11"/>
          <a:extLst>
            <a:ext uri="{FF2B5EF4-FFF2-40B4-BE49-F238E27FC236}">
              <a16:creationId xmlns:a16="http://schemas.microsoft.com/office/drawing/2014/main" id="{00000000-0008-0000-1700-00001E000000}"/>
            </a:ext>
          </a:extLst>
        </xdr:cNvPr>
        <xdr:cNvSpPr/>
      </xdr:nvSpPr>
      <xdr:spPr>
        <a:xfrm>
          <a:off x="1029525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7.10</a:t>
          </a:r>
        </a:p>
      </xdr:txBody>
    </xdr:sp>
    <xdr:clientData/>
  </xdr:twoCellAnchor>
  <xdr:twoCellAnchor editAs="oneCell">
    <xdr:from>
      <xdr:col>0</xdr:col>
      <xdr:colOff>28574</xdr:colOff>
      <xdr:row>1</xdr:row>
      <xdr:rowOff>9525</xdr:rowOff>
    </xdr:from>
    <xdr:to>
      <xdr:col>1</xdr:col>
      <xdr:colOff>47623</xdr:colOff>
      <xdr:row>1</xdr:row>
      <xdr:rowOff>466724</xdr:rowOff>
    </xdr:to>
    <xdr:pic>
      <xdr:nvPicPr>
        <xdr:cNvPr id="2" name="Picture 1">
          <a:extLst>
            <a:ext uri="{FF2B5EF4-FFF2-40B4-BE49-F238E27FC236}">
              <a16:creationId xmlns:a16="http://schemas.microsoft.com/office/drawing/2014/main" id="{CA2B227C-E8C6-D7B6-CE15-5FC02BB1CA0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4" y="171450"/>
          <a:ext cx="457199"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81775" y="0"/>
          <a:ext cx="468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097486" y="0"/>
          <a:ext cx="468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2031547</xdr:colOff>
      <xdr:row>0</xdr:row>
      <xdr:rowOff>0</xdr:rowOff>
    </xdr:from>
    <xdr:to>
      <xdr:col>15</xdr:col>
      <xdr:colOff>2499547</xdr:colOff>
      <xdr:row>1</xdr:row>
      <xdr:rowOff>108075</xdr:rowOff>
    </xdr:to>
    <xdr:sp macro="" textlink="">
      <xdr:nvSpPr>
        <xdr:cNvPr id="5" name="Rounded Rectangle 4" descr="Button containing hyperlink to the Preventing and Controlling Healthcare-Associated Infection Standard summary table">
          <a:hlinkClick xmlns:r="http://schemas.openxmlformats.org/officeDocument/2006/relationships" r:id="rId3"/>
          <a:extLst>
            <a:ext uri="{FF2B5EF4-FFF2-40B4-BE49-F238E27FC236}">
              <a16:creationId xmlns:a16="http://schemas.microsoft.com/office/drawing/2014/main" id="{00000000-0008-0000-1A00-000005000000}"/>
            </a:ext>
          </a:extLst>
        </xdr:cNvPr>
        <xdr:cNvSpPr/>
      </xdr:nvSpPr>
      <xdr:spPr>
        <a:xfrm>
          <a:off x="7613197" y="0"/>
          <a:ext cx="468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PCI</a:t>
          </a:r>
        </a:p>
      </xdr:txBody>
    </xdr:sp>
    <xdr:clientData/>
  </xdr:twoCellAnchor>
  <xdr:twoCellAnchor>
    <xdr:from>
      <xdr:col>15</xdr:col>
      <xdr:colOff>2547258</xdr:colOff>
      <xdr:row>0</xdr:row>
      <xdr:rowOff>0</xdr:rowOff>
    </xdr:from>
    <xdr:to>
      <xdr:col>15</xdr:col>
      <xdr:colOff>3015258</xdr:colOff>
      <xdr:row>1</xdr:row>
      <xdr:rowOff>108075</xdr:rowOff>
    </xdr:to>
    <xdr:sp macro="" textlink="">
      <xdr:nvSpPr>
        <xdr:cNvPr id="6" name="Rounded Rectangle 5" descr="Button containing hyperlink to the Medication Safety Standard summary table">
          <a:hlinkClick xmlns:r="http://schemas.openxmlformats.org/officeDocument/2006/relationships" r:id="rId4"/>
          <a:extLst>
            <a:ext uri="{FF2B5EF4-FFF2-40B4-BE49-F238E27FC236}">
              <a16:creationId xmlns:a16="http://schemas.microsoft.com/office/drawing/2014/main" id="{00000000-0008-0000-1A00-000006000000}"/>
            </a:ext>
          </a:extLst>
        </xdr:cNvPr>
        <xdr:cNvSpPr/>
      </xdr:nvSpPr>
      <xdr:spPr>
        <a:xfrm>
          <a:off x="8128908" y="0"/>
          <a:ext cx="468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3062969</xdr:colOff>
      <xdr:row>0</xdr:row>
      <xdr:rowOff>0</xdr:rowOff>
    </xdr:from>
    <xdr:to>
      <xdr:col>15</xdr:col>
      <xdr:colOff>3530969</xdr:colOff>
      <xdr:row>1</xdr:row>
      <xdr:rowOff>108075</xdr:rowOff>
    </xdr:to>
    <xdr:sp macro="" textlink="">
      <xdr:nvSpPr>
        <xdr:cNvPr id="7" name="Rounded Rectangle 6" descr="Button containing hyperlink to the Comprehensive Care Standard summary table">
          <a:hlinkClick xmlns:r="http://schemas.openxmlformats.org/officeDocument/2006/relationships" r:id="rId5"/>
          <a:extLst>
            <a:ext uri="{FF2B5EF4-FFF2-40B4-BE49-F238E27FC236}">
              <a16:creationId xmlns:a16="http://schemas.microsoft.com/office/drawing/2014/main" id="{00000000-0008-0000-1A00-000007000000}"/>
            </a:ext>
          </a:extLst>
        </xdr:cNvPr>
        <xdr:cNvSpPr/>
      </xdr:nvSpPr>
      <xdr:spPr>
        <a:xfrm>
          <a:off x="8644619" y="0"/>
          <a:ext cx="468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3578680</xdr:colOff>
      <xdr:row>0</xdr:row>
      <xdr:rowOff>0</xdr:rowOff>
    </xdr:from>
    <xdr:to>
      <xdr:col>16</xdr:col>
      <xdr:colOff>141430</xdr:colOff>
      <xdr:row>1</xdr:row>
      <xdr:rowOff>108075</xdr:rowOff>
    </xdr:to>
    <xdr:sp macro="" textlink="">
      <xdr:nvSpPr>
        <xdr:cNvPr id="8" name="Rounded Rectangle 7" descr="Button containing hyperlink to the Communicating for Safety Standard summary table">
          <a:hlinkClick xmlns:r="http://schemas.openxmlformats.org/officeDocument/2006/relationships" r:id="rId6"/>
          <a:extLst>
            <a:ext uri="{FF2B5EF4-FFF2-40B4-BE49-F238E27FC236}">
              <a16:creationId xmlns:a16="http://schemas.microsoft.com/office/drawing/2014/main" id="{00000000-0008-0000-1A00-000008000000}"/>
            </a:ext>
          </a:extLst>
        </xdr:cNvPr>
        <xdr:cNvSpPr/>
      </xdr:nvSpPr>
      <xdr:spPr>
        <a:xfrm>
          <a:off x="9160330" y="0"/>
          <a:ext cx="468000" cy="270000"/>
        </a:xfrm>
        <a:prstGeom prst="roundRect">
          <a:avLst/>
        </a:prstGeom>
        <a:solidFill>
          <a:srgbClr val="1E7688"/>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CS</a:t>
          </a:r>
        </a:p>
      </xdr:txBody>
    </xdr:sp>
    <xdr:clientData/>
  </xdr:twoCellAnchor>
  <xdr:twoCellAnchor>
    <xdr:from>
      <xdr:col>16</xdr:col>
      <xdr:colOff>190500</xdr:colOff>
      <xdr:row>0</xdr:row>
      <xdr:rowOff>0</xdr:rowOff>
    </xdr:from>
    <xdr:to>
      <xdr:col>17</xdr:col>
      <xdr:colOff>17150</xdr:colOff>
      <xdr:row>1</xdr:row>
      <xdr:rowOff>104900</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7"/>
          <a:extLst>
            <a:ext uri="{FF2B5EF4-FFF2-40B4-BE49-F238E27FC236}">
              <a16:creationId xmlns:a16="http://schemas.microsoft.com/office/drawing/2014/main" id="{00000000-0008-0000-1A00-00000A000000}"/>
            </a:ext>
          </a:extLst>
        </xdr:cNvPr>
        <xdr:cNvSpPr/>
      </xdr:nvSpPr>
      <xdr:spPr>
        <a:xfrm>
          <a:off x="10134600" y="0"/>
          <a:ext cx="464825" cy="266825"/>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194"/>
  <sheetViews>
    <sheetView showGridLines="0" workbookViewId="0">
      <pane ySplit="1" topLeftCell="A2" activePane="bottomLeft" state="frozen"/>
      <selection activeCell="C9" sqref="C9"/>
      <selection pane="bottomLeft" activeCell="C14" sqref="C14"/>
    </sheetView>
  </sheetViews>
  <sheetFormatPr defaultRowHeight="12.5"/>
  <cols>
    <col min="1" max="1" width="14" bestFit="1" customWidth="1"/>
    <col min="2" max="2" width="10" customWidth="1"/>
    <col min="3" max="3" width="44.7265625" bestFit="1" customWidth="1"/>
    <col min="4" max="4" width="10" customWidth="1"/>
    <col min="5" max="5" width="12.7265625" customWidth="1"/>
    <col min="6" max="6" width="10" customWidth="1"/>
    <col min="7" max="7" width="12.7265625" customWidth="1"/>
    <col min="11" max="11" width="16.7265625" bestFit="1" customWidth="1"/>
  </cols>
  <sheetData>
    <row r="1" spans="1:11">
      <c r="A1" s="1" t="s">
        <v>138</v>
      </c>
      <c r="B1" s="1" t="s">
        <v>120</v>
      </c>
      <c r="C1" s="1" t="s">
        <v>139</v>
      </c>
      <c r="D1" s="1" t="s">
        <v>140</v>
      </c>
      <c r="E1" s="1" t="s">
        <v>141</v>
      </c>
      <c r="F1" s="1" t="s">
        <v>142</v>
      </c>
      <c r="G1" s="1" t="s">
        <v>143</v>
      </c>
      <c r="J1" s="1" t="s">
        <v>507</v>
      </c>
      <c r="K1" s="135">
        <v>32874</v>
      </c>
    </row>
    <row r="2" spans="1:11">
      <c r="A2" s="1"/>
      <c r="B2" s="1"/>
      <c r="C2" s="1" t="s">
        <v>144</v>
      </c>
      <c r="D2" s="1"/>
      <c r="E2" s="1"/>
      <c r="F2" s="1"/>
      <c r="G2" s="1"/>
      <c r="J2" t="s">
        <v>508</v>
      </c>
      <c r="K2" s="135">
        <v>73415</v>
      </c>
    </row>
    <row r="3" spans="1:11">
      <c r="A3" s="1"/>
      <c r="B3" s="1"/>
      <c r="C3" s="1" t="s">
        <v>9</v>
      </c>
      <c r="D3" s="1"/>
      <c r="E3" s="1"/>
      <c r="F3" s="1"/>
      <c r="G3" s="1"/>
    </row>
    <row r="4" spans="1:11">
      <c r="A4" s="1"/>
      <c r="B4" s="1"/>
      <c r="C4" s="1" t="s">
        <v>9</v>
      </c>
      <c r="D4" s="1"/>
      <c r="E4" s="1"/>
      <c r="F4" s="1"/>
      <c r="G4" s="1"/>
    </row>
    <row r="5" spans="1:11">
      <c r="A5" s="1" t="s">
        <v>145</v>
      </c>
      <c r="B5" s="1" t="s">
        <v>146</v>
      </c>
      <c r="C5" s="1">
        <f t="shared" ref="C5:C6" ca="1" si="0">INDIRECT("'"&amp;A5&amp;"'!"&amp;B5)</f>
        <v>1.01</v>
      </c>
      <c r="D5" s="1" t="s">
        <v>147</v>
      </c>
      <c r="E5" s="1">
        <f t="shared" ref="E5:E6" ca="1" si="1">INDIRECT("'"&amp;A5&amp;"'!"&amp;D5)</f>
        <v>0</v>
      </c>
      <c r="F5" s="1" t="s">
        <v>148</v>
      </c>
      <c r="G5" s="3" t="str">
        <f t="shared" ref="G5:G6" ca="1" si="2">INDIRECT("'"&amp;A5&amp;"'!"&amp;F5)</f>
        <v/>
      </c>
    </row>
    <row r="6" spans="1:11">
      <c r="A6" s="1" t="s">
        <v>145</v>
      </c>
      <c r="B6" s="1" t="s">
        <v>149</v>
      </c>
      <c r="C6" s="1">
        <f t="shared" ca="1" si="0"/>
        <v>1.02</v>
      </c>
      <c r="D6" s="1" t="s">
        <v>150</v>
      </c>
      <c r="E6" s="1">
        <f t="shared" ca="1" si="1"/>
        <v>0</v>
      </c>
      <c r="F6" s="1" t="s">
        <v>151</v>
      </c>
      <c r="G6" s="3" t="str">
        <f t="shared" ca="1" si="2"/>
        <v/>
      </c>
    </row>
    <row r="7" spans="1:11">
      <c r="A7" s="1" t="s">
        <v>145</v>
      </c>
      <c r="B7" s="1" t="s">
        <v>152</v>
      </c>
      <c r="C7" s="1">
        <f t="shared" ref="C7:C9" ca="1" si="3">INDIRECT("'"&amp;A7&amp;"'!"&amp;B7)</f>
        <v>1.03</v>
      </c>
      <c r="D7" s="1" t="s">
        <v>153</v>
      </c>
      <c r="E7" s="1">
        <f t="shared" ref="E7:E9" ca="1" si="4">INDIRECT("'"&amp;A7&amp;"'!"&amp;D7)</f>
        <v>0</v>
      </c>
      <c r="F7" s="1" t="s">
        <v>154</v>
      </c>
      <c r="G7" s="3" t="str">
        <f t="shared" ref="G7:G9" ca="1" si="5">INDIRECT("'"&amp;A7&amp;"'!"&amp;F7)</f>
        <v/>
      </c>
    </row>
    <row r="8" spans="1:11">
      <c r="A8" s="1" t="s">
        <v>145</v>
      </c>
      <c r="B8" s="1" t="s">
        <v>155</v>
      </c>
      <c r="C8" s="1">
        <f t="shared" ca="1" si="3"/>
        <v>1.04</v>
      </c>
      <c r="D8" s="1" t="s">
        <v>156</v>
      </c>
      <c r="E8" s="1">
        <f t="shared" ca="1" si="4"/>
        <v>0</v>
      </c>
      <c r="F8" s="1" t="s">
        <v>157</v>
      </c>
      <c r="G8" s="3" t="str">
        <f t="shared" ca="1" si="5"/>
        <v/>
      </c>
    </row>
    <row r="9" spans="1:11">
      <c r="A9" s="1" t="s">
        <v>145</v>
      </c>
      <c r="B9" s="1" t="s">
        <v>158</v>
      </c>
      <c r="C9" s="1">
        <f t="shared" ca="1" si="3"/>
        <v>1.05</v>
      </c>
      <c r="D9" s="1" t="s">
        <v>159</v>
      </c>
      <c r="E9" s="1">
        <f t="shared" ca="1" si="4"/>
        <v>0</v>
      </c>
      <c r="F9" s="1" t="s">
        <v>160</v>
      </c>
      <c r="G9" s="3" t="str">
        <f t="shared" ca="1" si="5"/>
        <v/>
      </c>
    </row>
    <row r="10" spans="1:11">
      <c r="A10" s="1"/>
      <c r="B10" s="1"/>
      <c r="C10" s="1" t="s">
        <v>11</v>
      </c>
      <c r="D10" s="1"/>
      <c r="E10" s="1"/>
      <c r="F10" s="1"/>
      <c r="G10" s="1"/>
    </row>
    <row r="11" spans="1:11">
      <c r="A11" s="1"/>
      <c r="B11" s="1"/>
      <c r="C11" s="1" t="s">
        <v>802</v>
      </c>
      <c r="D11" s="1"/>
      <c r="E11" s="1"/>
      <c r="F11" s="1"/>
      <c r="G11" s="1"/>
    </row>
    <row r="12" spans="1:11">
      <c r="A12" s="1" t="s">
        <v>145</v>
      </c>
      <c r="B12" s="1" t="s">
        <v>161</v>
      </c>
      <c r="C12" s="1">
        <f ca="1">INDIRECT("'"&amp;A12&amp;"'!"&amp;B12)</f>
        <v>1.06</v>
      </c>
      <c r="D12" s="1" t="s">
        <v>162</v>
      </c>
      <c r="E12" s="1">
        <f ca="1">INDIRECT("'"&amp;A12&amp;"'!"&amp;D12)</f>
        <v>0</v>
      </c>
      <c r="F12" s="1" t="s">
        <v>163</v>
      </c>
      <c r="G12" s="3" t="str">
        <f ca="1">INDIRECT("'"&amp;A12&amp;"'!"&amp;F12)</f>
        <v/>
      </c>
    </row>
    <row r="13" spans="1:11">
      <c r="A13" s="1"/>
      <c r="B13" s="1"/>
      <c r="C13" s="1" t="s">
        <v>13</v>
      </c>
      <c r="D13" s="1"/>
      <c r="E13" s="1"/>
      <c r="F13" s="1"/>
      <c r="G13" s="1"/>
    </row>
    <row r="14" spans="1:11">
      <c r="A14" s="1" t="s">
        <v>145</v>
      </c>
      <c r="B14" s="1" t="s">
        <v>164</v>
      </c>
      <c r="C14" s="1">
        <f ca="1">INDIRECT("'"&amp;A14&amp;"'!"&amp;B14)</f>
        <v>1.07</v>
      </c>
      <c r="D14" s="1" t="s">
        <v>165</v>
      </c>
      <c r="E14" s="1">
        <f ca="1">INDIRECT("'"&amp;A14&amp;"'!"&amp;D14)</f>
        <v>0</v>
      </c>
      <c r="F14" s="1" t="s">
        <v>166</v>
      </c>
      <c r="G14" s="3" t="str">
        <f ca="1">INDIRECT("'"&amp;A14&amp;"'!"&amp;F14)</f>
        <v/>
      </c>
    </row>
    <row r="15" spans="1:11">
      <c r="A15" s="1" t="s">
        <v>145</v>
      </c>
      <c r="B15" s="1" t="s">
        <v>167</v>
      </c>
      <c r="C15" s="1">
        <f t="shared" ref="C15:C17" ca="1" si="6">INDIRECT("'"&amp;A15&amp;"'!"&amp;B15)</f>
        <v>1.08</v>
      </c>
      <c r="D15" s="1" t="s">
        <v>168</v>
      </c>
      <c r="E15" s="1">
        <f t="shared" ref="E15:E17" ca="1" si="7">INDIRECT("'"&amp;A15&amp;"'!"&amp;D15)</f>
        <v>0</v>
      </c>
      <c r="F15" s="1" t="s">
        <v>169</v>
      </c>
      <c r="G15" s="3" t="str">
        <f t="shared" ref="G15:G17" ca="1" si="8">INDIRECT("'"&amp;A15&amp;"'!"&amp;F15)</f>
        <v/>
      </c>
    </row>
    <row r="16" spans="1:11">
      <c r="A16" s="1"/>
      <c r="B16" s="1"/>
      <c r="C16" s="1" t="s">
        <v>14</v>
      </c>
      <c r="D16" s="1"/>
      <c r="E16" s="1"/>
      <c r="F16" s="1"/>
      <c r="G16" s="3"/>
    </row>
    <row r="17" spans="1:7">
      <c r="A17" s="1" t="s">
        <v>145</v>
      </c>
      <c r="B17" s="1" t="s">
        <v>170</v>
      </c>
      <c r="C17" s="1">
        <f t="shared" ca="1" si="6"/>
        <v>1.0900000000000001</v>
      </c>
      <c r="D17" s="1" t="s">
        <v>171</v>
      </c>
      <c r="E17" s="1">
        <f t="shared" ca="1" si="7"/>
        <v>0</v>
      </c>
      <c r="F17" s="1" t="s">
        <v>172</v>
      </c>
      <c r="G17" s="3" t="str">
        <f t="shared" ca="1" si="8"/>
        <v/>
      </c>
    </row>
    <row r="18" spans="1:7">
      <c r="A18" s="1"/>
      <c r="B18" s="1"/>
      <c r="C18" s="1" t="s">
        <v>16</v>
      </c>
      <c r="D18" s="1"/>
      <c r="E18" s="1"/>
      <c r="F18" s="1"/>
      <c r="G18" s="1"/>
    </row>
    <row r="19" spans="1:7">
      <c r="A19" s="1" t="s">
        <v>145</v>
      </c>
      <c r="B19" s="1" t="s">
        <v>173</v>
      </c>
      <c r="C19" s="38">
        <f ca="1">INDIRECT("'"&amp;A19&amp;"'!"&amp;B19)</f>
        <v>1.1000000000000001</v>
      </c>
      <c r="D19" s="1" t="s">
        <v>174</v>
      </c>
      <c r="E19" s="1">
        <f ca="1">INDIRECT("'"&amp;A19&amp;"'!"&amp;D19)</f>
        <v>0</v>
      </c>
      <c r="F19" s="1" t="s">
        <v>175</v>
      </c>
      <c r="G19" s="3" t="str">
        <f ca="1">INDIRECT("'"&amp;A19&amp;"'!"&amp;F19)</f>
        <v/>
      </c>
    </row>
    <row r="20" spans="1:7">
      <c r="A20" s="1" t="s">
        <v>145</v>
      </c>
      <c r="B20" s="1" t="s">
        <v>176</v>
      </c>
      <c r="C20" s="1">
        <f t="shared" ref="C20:C22" ca="1" si="9">INDIRECT("'"&amp;A20&amp;"'!"&amp;B20)</f>
        <v>1.1100000000000001</v>
      </c>
      <c r="D20" s="1" t="s">
        <v>177</v>
      </c>
      <c r="E20" s="1">
        <f t="shared" ref="E20:E22" ca="1" si="10">INDIRECT("'"&amp;A20&amp;"'!"&amp;D20)</f>
        <v>0</v>
      </c>
      <c r="F20" s="1" t="s">
        <v>178</v>
      </c>
      <c r="G20" s="3" t="str">
        <f t="shared" ref="G20:G22" ca="1" si="11">INDIRECT("'"&amp;A20&amp;"'!"&amp;F20)</f>
        <v/>
      </c>
    </row>
    <row r="21" spans="1:7">
      <c r="A21" s="1"/>
      <c r="B21" s="1"/>
      <c r="C21" s="1" t="s">
        <v>19</v>
      </c>
      <c r="D21" s="1"/>
      <c r="E21" s="1"/>
      <c r="F21" s="1"/>
      <c r="G21" s="3"/>
    </row>
    <row r="22" spans="1:7">
      <c r="A22" s="1" t="s">
        <v>145</v>
      </c>
      <c r="B22" s="1" t="s">
        <v>179</v>
      </c>
      <c r="C22" s="1">
        <f t="shared" ca="1" si="9"/>
        <v>1.1200000000000001</v>
      </c>
      <c r="D22" s="1" t="s">
        <v>180</v>
      </c>
      <c r="E22" s="1">
        <f t="shared" ca="1" si="10"/>
        <v>0</v>
      </c>
      <c r="F22" s="1" t="s">
        <v>181</v>
      </c>
      <c r="G22" s="3" t="str">
        <f t="shared" ca="1" si="11"/>
        <v/>
      </c>
    </row>
    <row r="23" spans="1:7">
      <c r="A23" s="1" t="s">
        <v>145</v>
      </c>
      <c r="B23" s="1" t="s">
        <v>182</v>
      </c>
      <c r="C23" s="1">
        <f t="shared" ref="C23:C25" ca="1" si="12">INDIRECT("'"&amp;A23&amp;"'!"&amp;B23)</f>
        <v>1.1299999999999999</v>
      </c>
      <c r="D23" s="1" t="s">
        <v>183</v>
      </c>
      <c r="E23" s="1">
        <f t="shared" ref="E23:E25" ca="1" si="13">INDIRECT("'"&amp;A23&amp;"'!"&amp;D23)</f>
        <v>0</v>
      </c>
      <c r="F23" s="1" t="s">
        <v>184</v>
      </c>
      <c r="G23" s="3" t="str">
        <f t="shared" ref="G23:G25" ca="1" si="14">INDIRECT("'"&amp;A23&amp;"'!"&amp;F23)</f>
        <v/>
      </c>
    </row>
    <row r="24" spans="1:7">
      <c r="A24" s="1"/>
      <c r="B24" s="1"/>
      <c r="C24" s="1" t="s">
        <v>23</v>
      </c>
      <c r="D24" s="1"/>
      <c r="E24" s="1"/>
      <c r="F24" s="1"/>
      <c r="G24" s="3"/>
    </row>
    <row r="25" spans="1:7">
      <c r="A25" s="1" t="s">
        <v>145</v>
      </c>
      <c r="B25" s="1" t="s">
        <v>185</v>
      </c>
      <c r="C25" s="1">
        <f t="shared" ca="1" si="12"/>
        <v>1.1399999999999999</v>
      </c>
      <c r="D25" s="1" t="s">
        <v>186</v>
      </c>
      <c r="E25" s="1">
        <f t="shared" ca="1" si="13"/>
        <v>0</v>
      </c>
      <c r="F25" s="1" t="s">
        <v>187</v>
      </c>
      <c r="G25" s="3" t="str">
        <f t="shared" ca="1" si="14"/>
        <v/>
      </c>
    </row>
    <row r="26" spans="1:7">
      <c r="A26" s="1" t="s">
        <v>145</v>
      </c>
      <c r="B26" s="1" t="s">
        <v>188</v>
      </c>
      <c r="C26" s="1">
        <f ca="1">INDIRECT("'"&amp;A26&amp;"'!"&amp;B26)</f>
        <v>1.1499999999999999</v>
      </c>
      <c r="D26" s="1" t="s">
        <v>189</v>
      </c>
      <c r="E26" s="1">
        <f ca="1">INDIRECT("'"&amp;A26&amp;"'!"&amp;D26)</f>
        <v>0</v>
      </c>
      <c r="F26" s="1" t="s">
        <v>190</v>
      </c>
      <c r="G26" s="3" t="str">
        <f ca="1">INDIRECT("'"&amp;A26&amp;"'!"&amp;F26)</f>
        <v/>
      </c>
    </row>
    <row r="27" spans="1:7">
      <c r="A27" s="1" t="s">
        <v>145</v>
      </c>
      <c r="B27" s="1" t="s">
        <v>191</v>
      </c>
      <c r="C27" s="1">
        <f t="shared" ref="C27:C31" ca="1" si="15">INDIRECT("'"&amp;A27&amp;"'!"&amp;B27)</f>
        <v>1.1599999999999999</v>
      </c>
      <c r="D27" s="1" t="s">
        <v>192</v>
      </c>
      <c r="E27" s="1">
        <f t="shared" ref="E27:E31" ca="1" si="16">INDIRECT("'"&amp;A27&amp;"'!"&amp;D27)</f>
        <v>0</v>
      </c>
      <c r="F27" s="1" t="s">
        <v>193</v>
      </c>
      <c r="G27" s="3" t="str">
        <f t="shared" ref="G27:G31" ca="1" si="17">INDIRECT("'"&amp;A27&amp;"'!"&amp;F27)</f>
        <v/>
      </c>
    </row>
    <row r="28" spans="1:7">
      <c r="A28" s="1" t="s">
        <v>145</v>
      </c>
      <c r="B28" s="1" t="s">
        <v>194</v>
      </c>
      <c r="C28" s="1">
        <f t="shared" ca="1" si="15"/>
        <v>1.17</v>
      </c>
      <c r="D28" s="1" t="s">
        <v>195</v>
      </c>
      <c r="E28" s="1">
        <f t="shared" ca="1" si="16"/>
        <v>0</v>
      </c>
      <c r="F28" s="1" t="s">
        <v>196</v>
      </c>
      <c r="G28" s="3" t="str">
        <f t="shared" ca="1" si="17"/>
        <v/>
      </c>
    </row>
    <row r="29" spans="1:7">
      <c r="A29" s="1"/>
      <c r="B29" s="1"/>
      <c r="C29" s="1" t="s">
        <v>27</v>
      </c>
      <c r="D29" s="1"/>
      <c r="E29" s="1"/>
      <c r="F29" s="1"/>
      <c r="G29" s="3"/>
    </row>
    <row r="30" spans="1:7">
      <c r="A30" s="1"/>
      <c r="B30" s="1"/>
      <c r="C30" s="1" t="s">
        <v>28</v>
      </c>
      <c r="D30" s="1"/>
      <c r="E30" s="1"/>
      <c r="F30" s="1"/>
      <c r="G30" s="3"/>
    </row>
    <row r="31" spans="1:7">
      <c r="A31" s="1" t="s">
        <v>145</v>
      </c>
      <c r="B31" s="1" t="s">
        <v>197</v>
      </c>
      <c r="C31" s="1">
        <f t="shared" ca="1" si="15"/>
        <v>1.18</v>
      </c>
      <c r="D31" s="1" t="s">
        <v>198</v>
      </c>
      <c r="E31" s="1">
        <f t="shared" ca="1" si="16"/>
        <v>0</v>
      </c>
      <c r="F31" s="1" t="s">
        <v>199</v>
      </c>
      <c r="G31" s="3" t="str">
        <f t="shared" ca="1" si="17"/>
        <v/>
      </c>
    </row>
    <row r="32" spans="1:7">
      <c r="A32" s="1"/>
      <c r="B32" s="1"/>
      <c r="C32" s="1" t="s">
        <v>803</v>
      </c>
      <c r="D32" s="1"/>
      <c r="E32" s="1"/>
      <c r="F32" s="1"/>
      <c r="G32" s="1"/>
    </row>
    <row r="33" spans="1:7">
      <c r="A33" s="1" t="s">
        <v>145</v>
      </c>
      <c r="B33" s="1" t="s">
        <v>200</v>
      </c>
      <c r="C33" s="1">
        <f t="shared" ref="C33:C36" ca="1" si="18">INDIRECT("'"&amp;A33&amp;"'!"&amp;B33)</f>
        <v>1.19</v>
      </c>
      <c r="D33" s="1" t="s">
        <v>201</v>
      </c>
      <c r="E33" s="1">
        <f t="shared" ref="E33:E36" ca="1" si="19">INDIRECT("'"&amp;A33&amp;"'!"&amp;D33)</f>
        <v>0</v>
      </c>
      <c r="F33" s="1" t="s">
        <v>202</v>
      </c>
      <c r="G33" s="3" t="str">
        <f t="shared" ref="G33:G36" ca="1" si="20">INDIRECT("'"&amp;A33&amp;"'!"&amp;F33)</f>
        <v/>
      </c>
    </row>
    <row r="34" spans="1:7">
      <c r="A34" s="1"/>
      <c r="B34" s="1"/>
      <c r="C34" s="1" t="s">
        <v>33</v>
      </c>
      <c r="D34" s="1"/>
      <c r="E34" s="1"/>
      <c r="F34" s="1"/>
      <c r="G34" s="3"/>
    </row>
    <row r="35" spans="1:7">
      <c r="A35" s="1" t="s">
        <v>145</v>
      </c>
      <c r="B35" s="1" t="s">
        <v>203</v>
      </c>
      <c r="C35" s="38">
        <f t="shared" ca="1" si="18"/>
        <v>1.2</v>
      </c>
      <c r="D35" s="1" t="s">
        <v>204</v>
      </c>
      <c r="E35" s="1">
        <f t="shared" ca="1" si="19"/>
        <v>0</v>
      </c>
      <c r="F35" s="1" t="s">
        <v>205</v>
      </c>
      <c r="G35" s="3" t="str">
        <f t="shared" ca="1" si="20"/>
        <v/>
      </c>
    </row>
    <row r="36" spans="1:7">
      <c r="A36" s="1" t="s">
        <v>145</v>
      </c>
      <c r="B36" s="1" t="s">
        <v>206</v>
      </c>
      <c r="C36" s="1">
        <f t="shared" ca="1" si="18"/>
        <v>1.21</v>
      </c>
      <c r="D36" s="1" t="s">
        <v>207</v>
      </c>
      <c r="E36" s="1">
        <f t="shared" ca="1" si="19"/>
        <v>0</v>
      </c>
      <c r="F36" s="1" t="s">
        <v>208</v>
      </c>
      <c r="G36" s="3" t="str">
        <f t="shared" ca="1" si="20"/>
        <v/>
      </c>
    </row>
    <row r="37" spans="1:7">
      <c r="A37" s="1"/>
      <c r="B37" s="1"/>
      <c r="C37" s="1" t="s">
        <v>36</v>
      </c>
      <c r="D37" s="1"/>
      <c r="E37" s="1"/>
      <c r="F37" s="1"/>
      <c r="G37" s="1"/>
    </row>
    <row r="38" spans="1:7">
      <c r="A38" s="1" t="s">
        <v>145</v>
      </c>
      <c r="B38" s="1" t="s">
        <v>209</v>
      </c>
      <c r="C38" s="1">
        <f ca="1">INDIRECT("'"&amp;A38&amp;"'!"&amp;B38)</f>
        <v>1.22</v>
      </c>
      <c r="D38" s="1" t="s">
        <v>210</v>
      </c>
      <c r="E38" s="1">
        <f ca="1">INDIRECT("'"&amp;A38&amp;"'!"&amp;D38)</f>
        <v>0</v>
      </c>
      <c r="F38" s="1" t="s">
        <v>211</v>
      </c>
      <c r="G38" s="3" t="str">
        <f ca="1">INDIRECT("'"&amp;A38&amp;"'!"&amp;F38)</f>
        <v/>
      </c>
    </row>
    <row r="39" spans="1:7">
      <c r="A39" s="1"/>
      <c r="B39" s="1"/>
      <c r="C39" s="1" t="s">
        <v>804</v>
      </c>
      <c r="D39" s="1"/>
      <c r="E39" s="1"/>
      <c r="F39" s="1"/>
      <c r="G39" s="1"/>
    </row>
    <row r="40" spans="1:7">
      <c r="A40" s="1" t="s">
        <v>145</v>
      </c>
      <c r="B40" s="1" t="s">
        <v>212</v>
      </c>
      <c r="C40" s="1">
        <f t="shared" ref="C40:C42" ca="1" si="21">INDIRECT("'"&amp;A40&amp;"'!"&amp;B40)</f>
        <v>1.23</v>
      </c>
      <c r="D40" s="1" t="s">
        <v>213</v>
      </c>
      <c r="E40" s="1">
        <f t="shared" ref="E40:E42" ca="1" si="22">INDIRECT("'"&amp;A40&amp;"'!"&amp;D40)</f>
        <v>0</v>
      </c>
      <c r="F40" s="1" t="s">
        <v>214</v>
      </c>
      <c r="G40" s="3" t="str">
        <f t="shared" ref="G40:G42" ca="1" si="23">INDIRECT("'"&amp;A40&amp;"'!"&amp;F40)</f>
        <v/>
      </c>
    </row>
    <row r="41" spans="1:7">
      <c r="A41" s="1"/>
      <c r="B41" s="1"/>
      <c r="C41" s="1" t="s">
        <v>604</v>
      </c>
      <c r="D41" s="1"/>
      <c r="E41" s="1"/>
      <c r="F41" s="1"/>
      <c r="G41" s="3"/>
    </row>
    <row r="42" spans="1:7">
      <c r="A42" s="1" t="s">
        <v>145</v>
      </c>
      <c r="B42" s="1" t="s">
        <v>215</v>
      </c>
      <c r="C42" s="1">
        <f t="shared" ca="1" si="21"/>
        <v>1.24</v>
      </c>
      <c r="D42" s="1" t="s">
        <v>216</v>
      </c>
      <c r="E42" s="1">
        <f t="shared" ca="1" si="22"/>
        <v>0</v>
      </c>
      <c r="F42" s="1" t="s">
        <v>217</v>
      </c>
      <c r="G42" s="3" t="str">
        <f t="shared" ca="1" si="23"/>
        <v/>
      </c>
    </row>
    <row r="43" spans="1:7">
      <c r="A43" s="1"/>
      <c r="B43" s="1"/>
      <c r="C43" s="1" t="s">
        <v>805</v>
      </c>
      <c r="D43" s="1"/>
      <c r="E43" s="1"/>
      <c r="F43" s="1"/>
      <c r="G43" s="3"/>
    </row>
    <row r="44" spans="1:7">
      <c r="A44" s="1"/>
      <c r="B44" s="1"/>
      <c r="C44" s="1" t="s">
        <v>607</v>
      </c>
      <c r="D44" s="1"/>
      <c r="E44" s="1"/>
      <c r="F44" s="1"/>
      <c r="G44" s="1"/>
    </row>
    <row r="45" spans="1:7">
      <c r="A45" s="1" t="s">
        <v>145</v>
      </c>
      <c r="B45" s="1" t="s">
        <v>218</v>
      </c>
      <c r="C45" s="1">
        <f t="shared" ref="C45:C46" ca="1" si="24">INDIRECT("'"&amp;A45&amp;"'!"&amp;B45)</f>
        <v>1.25</v>
      </c>
      <c r="D45" s="1" t="s">
        <v>219</v>
      </c>
      <c r="E45" s="1">
        <f t="shared" ref="E45:E46" ca="1" si="25">INDIRECT("'"&amp;A45&amp;"'!"&amp;D45)</f>
        <v>0</v>
      </c>
      <c r="F45" s="1" t="s">
        <v>220</v>
      </c>
      <c r="G45" s="3" t="str">
        <f t="shared" ref="G45:G46" ca="1" si="26">INDIRECT("'"&amp;A45&amp;"'!"&amp;F45)</f>
        <v/>
      </c>
    </row>
    <row r="46" spans="1:7">
      <c r="A46" s="1" t="s">
        <v>145</v>
      </c>
      <c r="B46" s="1" t="s">
        <v>221</v>
      </c>
      <c r="C46" s="1">
        <f t="shared" ca="1" si="24"/>
        <v>1.26</v>
      </c>
      <c r="D46" s="1" t="s">
        <v>222</v>
      </c>
      <c r="E46" s="1">
        <f t="shared" ca="1" si="25"/>
        <v>0</v>
      </c>
      <c r="F46" s="1" t="s">
        <v>223</v>
      </c>
      <c r="G46" s="3" t="str">
        <f t="shared" ca="1" si="26"/>
        <v/>
      </c>
    </row>
    <row r="47" spans="1:7">
      <c r="A47" s="1"/>
      <c r="B47" s="1"/>
      <c r="C47" s="1" t="s">
        <v>224</v>
      </c>
      <c r="D47" s="1"/>
      <c r="E47" s="1"/>
      <c r="F47" s="1"/>
      <c r="G47" s="1"/>
    </row>
    <row r="48" spans="1:7">
      <c r="A48" s="1"/>
      <c r="B48" s="1"/>
      <c r="C48" s="1" t="s">
        <v>44</v>
      </c>
      <c r="D48" s="1"/>
      <c r="E48" s="1"/>
      <c r="F48" s="1"/>
      <c r="G48" s="1"/>
    </row>
    <row r="49" spans="1:7">
      <c r="A49" s="1"/>
      <c r="B49" s="1"/>
      <c r="C49" s="1" t="s">
        <v>45</v>
      </c>
      <c r="D49" s="1"/>
      <c r="E49" s="1"/>
      <c r="F49" s="1"/>
      <c r="G49" s="1"/>
    </row>
    <row r="50" spans="1:7">
      <c r="A50" s="1" t="s">
        <v>225</v>
      </c>
      <c r="B50" s="1" t="s">
        <v>226</v>
      </c>
      <c r="C50" s="1">
        <f ca="1">INDIRECT("'"&amp;A50&amp;"'!"&amp;B50)</f>
        <v>2.0099999999999998</v>
      </c>
      <c r="D50" s="1" t="s">
        <v>227</v>
      </c>
      <c r="E50" s="1">
        <f ca="1">INDIRECT("'"&amp;A50&amp;"'!"&amp;D50)</f>
        <v>0</v>
      </c>
      <c r="F50" s="1" t="s">
        <v>228</v>
      </c>
      <c r="G50" s="3" t="str">
        <f t="shared" ref="G50:G58" ca="1" si="27">INDIRECT("'"&amp;A50&amp;"'!"&amp;F50)</f>
        <v/>
      </c>
    </row>
    <row r="51" spans="1:7">
      <c r="A51" s="1"/>
      <c r="B51" s="1"/>
      <c r="C51" s="1" t="s">
        <v>46</v>
      </c>
      <c r="D51" s="1"/>
      <c r="E51" s="1"/>
      <c r="F51" s="1"/>
      <c r="G51" s="3"/>
    </row>
    <row r="52" spans="1:7">
      <c r="A52" s="1" t="s">
        <v>225</v>
      </c>
      <c r="B52" s="1" t="s">
        <v>229</v>
      </c>
      <c r="C52" s="1">
        <f ca="1">INDIRECT("'"&amp;A52&amp;"'!"&amp;B52)</f>
        <v>2.02</v>
      </c>
      <c r="D52" s="1" t="s">
        <v>230</v>
      </c>
      <c r="E52" s="1">
        <f ca="1">INDIRECT("'"&amp;A52&amp;"'!"&amp;D52)</f>
        <v>0</v>
      </c>
      <c r="F52" s="1" t="s">
        <v>231</v>
      </c>
      <c r="G52" s="3" t="str">
        <f t="shared" ca="1" si="27"/>
        <v/>
      </c>
    </row>
    <row r="53" spans="1:7">
      <c r="A53" s="1"/>
      <c r="B53" s="1"/>
      <c r="C53" s="1" t="s">
        <v>47</v>
      </c>
      <c r="D53" s="1"/>
      <c r="E53" s="1"/>
      <c r="F53" s="1"/>
      <c r="G53" s="3"/>
    </row>
    <row r="54" spans="1:7">
      <c r="A54" s="1"/>
      <c r="B54" s="1"/>
      <c r="C54" s="1" t="s">
        <v>644</v>
      </c>
      <c r="D54" s="1"/>
      <c r="E54" s="1"/>
      <c r="F54" s="1"/>
      <c r="G54" s="3"/>
    </row>
    <row r="55" spans="1:7">
      <c r="A55" s="1" t="s">
        <v>225</v>
      </c>
      <c r="B55" s="1" t="s">
        <v>232</v>
      </c>
      <c r="C55" s="1">
        <f t="shared" ref="C55:C58" ca="1" si="28">INDIRECT("'"&amp;A55&amp;"'!"&amp;B55)</f>
        <v>2.0299999999999998</v>
      </c>
      <c r="D55" s="1" t="s">
        <v>233</v>
      </c>
      <c r="E55" s="1">
        <f t="shared" ref="E55:E58" ca="1" si="29">INDIRECT("'"&amp;A55&amp;"'!"&amp;D55)</f>
        <v>0</v>
      </c>
      <c r="F55" s="1" t="s">
        <v>234</v>
      </c>
      <c r="G55" s="3" t="str">
        <f t="shared" ca="1" si="27"/>
        <v/>
      </c>
    </row>
    <row r="56" spans="1:7">
      <c r="A56" s="1"/>
      <c r="B56" s="1"/>
      <c r="C56" s="1" t="s">
        <v>619</v>
      </c>
      <c r="D56" s="1"/>
      <c r="E56" s="1"/>
      <c r="F56" s="1"/>
      <c r="G56" s="3"/>
    </row>
    <row r="57" spans="1:7">
      <c r="A57" s="1" t="s">
        <v>225</v>
      </c>
      <c r="B57" s="1" t="s">
        <v>235</v>
      </c>
      <c r="C57" s="1">
        <f t="shared" ca="1" si="28"/>
        <v>2.04</v>
      </c>
      <c r="D57" s="1" t="s">
        <v>236</v>
      </c>
      <c r="E57" s="1">
        <f t="shared" ca="1" si="29"/>
        <v>0</v>
      </c>
      <c r="F57" s="1" t="s">
        <v>237</v>
      </c>
      <c r="G57" s="3" t="str">
        <f t="shared" ca="1" si="27"/>
        <v/>
      </c>
    </row>
    <row r="58" spans="1:7">
      <c r="A58" s="1" t="s">
        <v>225</v>
      </c>
      <c r="B58" s="1" t="s">
        <v>238</v>
      </c>
      <c r="C58" s="1">
        <f t="shared" ca="1" si="28"/>
        <v>2.0499999999999998</v>
      </c>
      <c r="D58" s="1" t="s">
        <v>239</v>
      </c>
      <c r="E58" s="1">
        <f t="shared" ca="1" si="29"/>
        <v>0</v>
      </c>
      <c r="F58" s="1" t="s">
        <v>240</v>
      </c>
      <c r="G58" s="3" t="str">
        <f t="shared" ca="1" si="27"/>
        <v/>
      </c>
    </row>
    <row r="59" spans="1:7">
      <c r="A59" s="1" t="s">
        <v>225</v>
      </c>
      <c r="B59" s="1" t="s">
        <v>241</v>
      </c>
      <c r="C59" s="1">
        <f t="shared" ref="C59:C60" ca="1" si="30">INDIRECT("'"&amp;A59&amp;"'!"&amp;B59)</f>
        <v>2.06</v>
      </c>
      <c r="D59" s="1" t="s">
        <v>242</v>
      </c>
      <c r="E59" s="1">
        <f t="shared" ref="E59:E60" ca="1" si="31">INDIRECT("'"&amp;A59&amp;"'!"&amp;D59)</f>
        <v>0</v>
      </c>
      <c r="F59" s="1" t="s">
        <v>243</v>
      </c>
      <c r="G59" s="3" t="str">
        <f t="shared" ref="G59:G60" ca="1" si="32">INDIRECT("'"&amp;A59&amp;"'!"&amp;F59)</f>
        <v/>
      </c>
    </row>
    <row r="60" spans="1:7">
      <c r="A60" s="1" t="s">
        <v>225</v>
      </c>
      <c r="B60" s="1" t="s">
        <v>244</v>
      </c>
      <c r="C60" s="1">
        <f t="shared" ca="1" si="30"/>
        <v>2.0699999999999998</v>
      </c>
      <c r="D60" s="1" t="s">
        <v>245</v>
      </c>
      <c r="E60" s="1">
        <f t="shared" ca="1" si="31"/>
        <v>0</v>
      </c>
      <c r="F60" s="1" t="s">
        <v>246</v>
      </c>
      <c r="G60" s="3" t="str">
        <f t="shared" ca="1" si="32"/>
        <v/>
      </c>
    </row>
    <row r="61" spans="1:7">
      <c r="A61" s="1"/>
      <c r="B61" s="1"/>
      <c r="C61" s="1" t="s">
        <v>645</v>
      </c>
      <c r="D61" s="1"/>
      <c r="E61" s="1"/>
      <c r="F61" s="1"/>
      <c r="G61" s="1"/>
    </row>
    <row r="62" spans="1:7">
      <c r="A62" s="1" t="s">
        <v>225</v>
      </c>
      <c r="B62" s="1" t="s">
        <v>247</v>
      </c>
      <c r="C62" s="1">
        <f t="shared" ref="C62:C64" ca="1" si="33">INDIRECT("'"&amp;A62&amp;"'!"&amp;B62)</f>
        <v>2.08</v>
      </c>
      <c r="D62" s="1" t="s">
        <v>248</v>
      </c>
      <c r="E62" s="1">
        <f t="shared" ref="E62:E64" ca="1" si="34">INDIRECT("'"&amp;A62&amp;"'!"&amp;D62)</f>
        <v>0</v>
      </c>
      <c r="F62" s="1" t="s">
        <v>249</v>
      </c>
      <c r="G62" s="3" t="str">
        <f t="shared" ref="G62:G64" ca="1" si="35">INDIRECT("'"&amp;A62&amp;"'!"&amp;F62)</f>
        <v/>
      </c>
    </row>
    <row r="63" spans="1:7">
      <c r="A63" s="1" t="s">
        <v>225</v>
      </c>
      <c r="B63" s="1" t="s">
        <v>250</v>
      </c>
      <c r="C63" s="1">
        <f t="shared" ca="1" si="33"/>
        <v>2.09</v>
      </c>
      <c r="D63" s="1" t="s">
        <v>251</v>
      </c>
      <c r="E63" s="1">
        <f t="shared" ca="1" si="34"/>
        <v>0</v>
      </c>
      <c r="F63" s="1" t="s">
        <v>252</v>
      </c>
      <c r="G63" s="3" t="str">
        <f t="shared" ca="1" si="35"/>
        <v/>
      </c>
    </row>
    <row r="64" spans="1:7">
      <c r="A64" s="1" t="s">
        <v>225</v>
      </c>
      <c r="B64" s="1" t="s">
        <v>253</v>
      </c>
      <c r="C64" s="38">
        <f t="shared" ca="1" si="33"/>
        <v>2.1</v>
      </c>
      <c r="D64" s="1" t="s">
        <v>254</v>
      </c>
      <c r="E64" s="1">
        <f t="shared" ca="1" si="34"/>
        <v>0</v>
      </c>
      <c r="F64" s="1" t="s">
        <v>255</v>
      </c>
      <c r="G64" s="3" t="str">
        <f t="shared" ca="1" si="35"/>
        <v/>
      </c>
    </row>
    <row r="65" spans="1:7">
      <c r="A65" s="1"/>
      <c r="B65" s="1"/>
      <c r="C65" s="1" t="s">
        <v>622</v>
      </c>
      <c r="D65" s="1"/>
      <c r="E65" s="1"/>
      <c r="F65" s="1"/>
      <c r="G65" s="1"/>
    </row>
    <row r="66" spans="1:7">
      <c r="A66" s="1" t="s">
        <v>225</v>
      </c>
      <c r="B66" s="1" t="s">
        <v>256</v>
      </c>
      <c r="C66" s="1">
        <f t="shared" ref="C66:C71" ca="1" si="36">INDIRECT("'"&amp;A66&amp;"'!"&amp;B66)</f>
        <v>2.11</v>
      </c>
      <c r="D66" s="1" t="s">
        <v>257</v>
      </c>
      <c r="E66" s="1">
        <f t="shared" ref="E66:E71" ca="1" si="37">INDIRECT("'"&amp;A66&amp;"'!"&amp;D66)</f>
        <v>0</v>
      </c>
      <c r="F66" s="1" t="s">
        <v>258</v>
      </c>
      <c r="G66" s="3" t="str">
        <f t="shared" ref="G66:G71" ca="1" si="38">INDIRECT("'"&amp;A66&amp;"'!"&amp;F66)</f>
        <v/>
      </c>
    </row>
    <row r="67" spans="1:7">
      <c r="A67" s="1"/>
      <c r="B67" s="1"/>
      <c r="C67" s="1" t="s">
        <v>623</v>
      </c>
      <c r="D67" s="1"/>
      <c r="E67" s="1"/>
      <c r="F67" s="1"/>
      <c r="G67" s="3"/>
    </row>
    <row r="68" spans="1:7">
      <c r="A68" s="1" t="s">
        <v>225</v>
      </c>
      <c r="B68" s="1" t="s">
        <v>259</v>
      </c>
      <c r="C68" s="1">
        <f t="shared" ca="1" si="36"/>
        <v>2.12</v>
      </c>
      <c r="D68" s="1" t="s">
        <v>260</v>
      </c>
      <c r="E68" s="1">
        <f t="shared" ca="1" si="37"/>
        <v>0</v>
      </c>
      <c r="F68" s="1" t="s">
        <v>261</v>
      </c>
      <c r="G68" s="3" t="str">
        <f t="shared" ca="1" si="38"/>
        <v/>
      </c>
    </row>
    <row r="69" spans="1:7">
      <c r="A69" s="1"/>
      <c r="B69" s="1"/>
      <c r="C69" s="1" t="s">
        <v>624</v>
      </c>
      <c r="D69" s="1"/>
      <c r="E69" s="1"/>
      <c r="F69" s="1"/>
      <c r="G69" s="3"/>
    </row>
    <row r="70" spans="1:7">
      <c r="A70" s="1"/>
      <c r="B70" s="1"/>
      <c r="C70" s="1" t="s">
        <v>625</v>
      </c>
      <c r="D70" s="1"/>
      <c r="E70" s="1"/>
      <c r="F70" s="1"/>
      <c r="G70" s="3"/>
    </row>
    <row r="71" spans="1:7">
      <c r="A71" s="1" t="s">
        <v>225</v>
      </c>
      <c r="B71" s="1" t="s">
        <v>262</v>
      </c>
      <c r="C71" s="1">
        <f t="shared" ca="1" si="36"/>
        <v>2.13</v>
      </c>
      <c r="D71" s="1" t="s">
        <v>263</v>
      </c>
      <c r="E71" s="1">
        <f t="shared" ca="1" si="37"/>
        <v>0</v>
      </c>
      <c r="F71" s="1" t="s">
        <v>264</v>
      </c>
      <c r="G71" s="3">
        <f t="shared" ca="1" si="38"/>
        <v>0</v>
      </c>
    </row>
    <row r="72" spans="1:7">
      <c r="A72" s="1"/>
      <c r="B72" s="1"/>
      <c r="C72" t="s">
        <v>516</v>
      </c>
      <c r="D72" s="1"/>
      <c r="E72" s="1"/>
      <c r="F72" s="1"/>
      <c r="G72" s="1"/>
    </row>
    <row r="73" spans="1:7">
      <c r="A73" s="1"/>
      <c r="B73" s="1"/>
      <c r="C73" t="s">
        <v>517</v>
      </c>
      <c r="D73" s="1"/>
      <c r="E73" s="1"/>
      <c r="F73" s="1"/>
      <c r="G73" s="1"/>
    </row>
    <row r="74" spans="1:7">
      <c r="A74" s="1"/>
      <c r="B74" s="1"/>
      <c r="C74" t="s">
        <v>45</v>
      </c>
      <c r="D74" s="1"/>
      <c r="E74" s="1"/>
      <c r="F74" s="1"/>
      <c r="G74" s="1"/>
    </row>
    <row r="75" spans="1:7">
      <c r="A75" s="1" t="s">
        <v>523</v>
      </c>
      <c r="B75" s="1" t="s">
        <v>265</v>
      </c>
      <c r="C75" s="1">
        <f ca="1">INDIRECT("'"&amp;A75&amp;"'!"&amp;B75)</f>
        <v>3.01</v>
      </c>
      <c r="D75" s="1" t="s">
        <v>266</v>
      </c>
      <c r="E75" s="1">
        <f ca="1">INDIRECT("'"&amp;A75&amp;"'!"&amp;D75)</f>
        <v>0</v>
      </c>
      <c r="F75" s="1" t="s">
        <v>267</v>
      </c>
      <c r="G75" s="3" t="str">
        <f ca="1">INDIRECT("'"&amp;A75&amp;"'!"&amp;F75)</f>
        <v/>
      </c>
    </row>
    <row r="76" spans="1:7">
      <c r="A76" s="1" t="s">
        <v>523</v>
      </c>
      <c r="B76" s="1" t="s">
        <v>268</v>
      </c>
      <c r="C76" s="1">
        <f ca="1">INDIRECT("'"&amp;A76&amp;"'!"&amp;B76)</f>
        <v>3.02</v>
      </c>
      <c r="D76" s="1" t="s">
        <v>269</v>
      </c>
      <c r="E76" s="1">
        <f ca="1">INDIRECT("'"&amp;A76&amp;"'!"&amp;D76)</f>
        <v>0</v>
      </c>
      <c r="F76" s="1" t="s">
        <v>270</v>
      </c>
      <c r="G76" s="3" t="str">
        <f ca="1">INDIRECT("'"&amp;A76&amp;"'!"&amp;F76)</f>
        <v/>
      </c>
    </row>
    <row r="77" spans="1:7">
      <c r="A77" s="1"/>
      <c r="B77" s="1"/>
      <c r="C77" s="1" t="s">
        <v>56</v>
      </c>
      <c r="D77" s="1"/>
      <c r="E77" s="1"/>
      <c r="F77" s="1"/>
      <c r="G77" s="1"/>
    </row>
    <row r="78" spans="1:7">
      <c r="A78" s="1" t="s">
        <v>523</v>
      </c>
      <c r="B78" s="1" t="s">
        <v>271</v>
      </c>
      <c r="C78" s="1">
        <f ca="1">INDIRECT("'"&amp;A78&amp;"'!"&amp;B78)</f>
        <v>3.03</v>
      </c>
      <c r="D78" s="1" t="s">
        <v>272</v>
      </c>
      <c r="E78" s="1">
        <f ca="1">INDIRECT("'"&amp;A78&amp;"'!"&amp;D78)</f>
        <v>0</v>
      </c>
      <c r="F78" s="1" t="s">
        <v>273</v>
      </c>
      <c r="G78" s="3" t="str">
        <f ca="1">INDIRECT("'"&amp;A78&amp;"'!"&amp;F78)</f>
        <v/>
      </c>
    </row>
    <row r="79" spans="1:7">
      <c r="A79" s="1"/>
      <c r="B79" s="1"/>
      <c r="C79" s="1" t="s">
        <v>58</v>
      </c>
      <c r="D79" s="1"/>
      <c r="E79" s="1"/>
      <c r="F79" s="1"/>
      <c r="G79" s="1"/>
    </row>
    <row r="80" spans="1:7">
      <c r="A80" s="1" t="s">
        <v>523</v>
      </c>
      <c r="B80" s="1" t="s">
        <v>274</v>
      </c>
      <c r="C80" s="1">
        <f ca="1">INDIRECT("'"&amp;A80&amp;"'!"&amp;B80)</f>
        <v>3.04</v>
      </c>
      <c r="D80" s="1" t="s">
        <v>275</v>
      </c>
      <c r="E80" s="1">
        <f ca="1">INDIRECT("'"&amp;A80&amp;"'!"&amp;D80)</f>
        <v>0</v>
      </c>
      <c r="F80" s="1" t="s">
        <v>276</v>
      </c>
      <c r="G80" s="3" t="str">
        <f ca="1">INDIRECT("'"&amp;A80&amp;"'!"&amp;F80)</f>
        <v/>
      </c>
    </row>
    <row r="81" spans="1:7">
      <c r="A81" s="1"/>
      <c r="B81" s="1"/>
      <c r="C81" s="1" t="s">
        <v>59</v>
      </c>
      <c r="D81" s="1"/>
      <c r="E81" s="1"/>
      <c r="F81" s="1"/>
      <c r="G81" s="3"/>
    </row>
    <row r="82" spans="1:7">
      <c r="A82" s="1"/>
      <c r="B82" s="1"/>
      <c r="C82" s="1" t="s">
        <v>518</v>
      </c>
      <c r="D82" s="1"/>
      <c r="E82" s="1"/>
      <c r="F82" s="1"/>
      <c r="G82" s="1"/>
    </row>
    <row r="83" spans="1:7">
      <c r="A83" s="1" t="s">
        <v>523</v>
      </c>
      <c r="B83" s="1" t="s">
        <v>277</v>
      </c>
      <c r="C83" s="1">
        <f ca="1">INDIRECT("'"&amp;A83&amp;"'!"&amp;B83)</f>
        <v>3.05</v>
      </c>
      <c r="D83" s="1" t="s">
        <v>278</v>
      </c>
      <c r="E83" s="1">
        <f ca="1">INDIRECT("'"&amp;A83&amp;"'!"&amp;D83)</f>
        <v>0</v>
      </c>
      <c r="F83" s="1" t="s">
        <v>279</v>
      </c>
      <c r="G83" s="3" t="str">
        <f ca="1">INDIRECT("'"&amp;A83&amp;"'!"&amp;F83)</f>
        <v/>
      </c>
    </row>
    <row r="84" spans="1:7">
      <c r="A84" s="1" t="s">
        <v>523</v>
      </c>
      <c r="B84" s="1" t="s">
        <v>280</v>
      </c>
      <c r="C84" s="1">
        <f ca="1">INDIRECT("'"&amp;A84&amp;"'!"&amp;B84)</f>
        <v>3.06</v>
      </c>
      <c r="D84" s="1" t="s">
        <v>281</v>
      </c>
      <c r="E84" s="1">
        <f ca="1">INDIRECT("'"&amp;A84&amp;"'!"&amp;D84)</f>
        <v>0</v>
      </c>
      <c r="F84" s="1" t="s">
        <v>282</v>
      </c>
      <c r="G84" s="3" t="str">
        <f t="shared" ref="G84:G101" ca="1" si="39">INDIRECT("'"&amp;A84&amp;"'!"&amp;F84)</f>
        <v/>
      </c>
    </row>
    <row r="85" spans="1:7">
      <c r="A85" s="1" t="s">
        <v>523</v>
      </c>
      <c r="B85" s="1" t="s">
        <v>283</v>
      </c>
      <c r="C85" s="1">
        <f ca="1">INDIRECT("'"&amp;A85&amp;"'!"&amp;B85)</f>
        <v>3.07</v>
      </c>
      <c r="D85" s="1" t="s">
        <v>284</v>
      </c>
      <c r="E85" s="1">
        <f ca="1">INDIRECT("'"&amp;A85&amp;"'!"&amp;D85)</f>
        <v>0</v>
      </c>
      <c r="F85" s="1" t="s">
        <v>285</v>
      </c>
      <c r="G85" s="3" t="str">
        <f t="shared" ca="1" si="39"/>
        <v/>
      </c>
    </row>
    <row r="86" spans="1:7">
      <c r="A86" s="1" t="s">
        <v>523</v>
      </c>
      <c r="B86" s="1" t="s">
        <v>286</v>
      </c>
      <c r="C86" s="1">
        <f ca="1">INDIRECT("'"&amp;A86&amp;"'!"&amp;B86)</f>
        <v>3.08</v>
      </c>
      <c r="D86" s="1" t="s">
        <v>287</v>
      </c>
      <c r="E86" s="1">
        <f ca="1">INDIRECT("'"&amp;A86&amp;"'!"&amp;D86)</f>
        <v>0</v>
      </c>
      <c r="F86" s="1" t="s">
        <v>288</v>
      </c>
      <c r="G86" s="3" t="str">
        <f t="shared" ca="1" si="39"/>
        <v/>
      </c>
    </row>
    <row r="87" spans="1:7">
      <c r="A87" s="1"/>
      <c r="B87" s="1"/>
      <c r="C87" s="1" t="s">
        <v>61</v>
      </c>
      <c r="D87" s="1"/>
      <c r="E87" s="1"/>
      <c r="F87" s="1"/>
      <c r="G87" s="3"/>
    </row>
    <row r="88" spans="1:7">
      <c r="A88" s="1" t="s">
        <v>523</v>
      </c>
      <c r="B88" s="1" t="s">
        <v>289</v>
      </c>
      <c r="C88" s="1">
        <f ca="1">INDIRECT("'"&amp;A88&amp;"'!"&amp;B88)</f>
        <v>3.09</v>
      </c>
      <c r="D88" s="1" t="s">
        <v>290</v>
      </c>
      <c r="E88" s="1">
        <f ca="1">INDIRECT("'"&amp;A88&amp;"'!"&amp;D88)</f>
        <v>0</v>
      </c>
      <c r="F88" s="1" t="s">
        <v>291</v>
      </c>
      <c r="G88" s="3" t="str">
        <f t="shared" ca="1" si="39"/>
        <v/>
      </c>
    </row>
    <row r="89" spans="1:7">
      <c r="A89" s="1"/>
      <c r="B89" s="1"/>
      <c r="C89" s="1" t="s">
        <v>62</v>
      </c>
      <c r="D89" s="1"/>
      <c r="E89" s="1"/>
      <c r="F89" s="1"/>
      <c r="G89" s="1"/>
    </row>
    <row r="90" spans="1:7">
      <c r="A90" s="1" t="s">
        <v>523</v>
      </c>
      <c r="B90" s="1" t="s">
        <v>292</v>
      </c>
      <c r="C90" s="38">
        <f ca="1">INDIRECT("'"&amp;A90&amp;"'!"&amp;B90)</f>
        <v>3.1</v>
      </c>
      <c r="D90" s="1" t="s">
        <v>293</v>
      </c>
      <c r="E90" s="1">
        <f ca="1">INDIRECT("'"&amp;A90&amp;"'!"&amp;D90)</f>
        <v>0</v>
      </c>
      <c r="F90" s="1" t="s">
        <v>294</v>
      </c>
      <c r="G90" s="3" t="str">
        <f t="shared" ca="1" si="39"/>
        <v/>
      </c>
    </row>
    <row r="91" spans="1:7">
      <c r="A91" s="1"/>
      <c r="B91" s="1"/>
      <c r="C91" s="1" t="s">
        <v>63</v>
      </c>
      <c r="D91" s="1"/>
      <c r="E91" s="1"/>
      <c r="F91" s="1"/>
      <c r="G91" s="1"/>
    </row>
    <row r="92" spans="1:7">
      <c r="A92" s="1" t="s">
        <v>523</v>
      </c>
      <c r="B92" s="1" t="s">
        <v>295</v>
      </c>
      <c r="C92" s="1">
        <f ca="1">INDIRECT("'"&amp;A92&amp;"'!"&amp;B92)</f>
        <v>3.11</v>
      </c>
      <c r="D92" s="1" t="s">
        <v>296</v>
      </c>
      <c r="E92" s="1">
        <f ca="1">INDIRECT("'"&amp;A92&amp;"'!"&amp;D92)</f>
        <v>0</v>
      </c>
      <c r="F92" s="1" t="s">
        <v>297</v>
      </c>
      <c r="G92" s="3" t="str">
        <f t="shared" ca="1" si="39"/>
        <v/>
      </c>
    </row>
    <row r="93" spans="1:7">
      <c r="A93" s="1"/>
      <c r="B93" s="1"/>
      <c r="C93" s="1" t="s">
        <v>519</v>
      </c>
      <c r="D93" s="1"/>
      <c r="E93" s="1"/>
      <c r="F93" s="1"/>
      <c r="G93" s="3"/>
    </row>
    <row r="94" spans="1:7">
      <c r="A94" s="1" t="s">
        <v>523</v>
      </c>
      <c r="B94" s="1" t="s">
        <v>298</v>
      </c>
      <c r="C94" s="1">
        <f ca="1">INDIRECT("'"&amp;A94&amp;"'!"&amp;B94)</f>
        <v>3.12</v>
      </c>
      <c r="D94" s="1" t="s">
        <v>299</v>
      </c>
      <c r="E94" s="1">
        <f ca="1">INDIRECT("'"&amp;A94&amp;"'!"&amp;D94)</f>
        <v>0</v>
      </c>
      <c r="F94" s="1" t="s">
        <v>300</v>
      </c>
      <c r="G94" s="3" t="str">
        <f t="shared" ca="1" si="39"/>
        <v/>
      </c>
    </row>
    <row r="95" spans="1:7">
      <c r="A95" s="1" t="s">
        <v>523</v>
      </c>
      <c r="B95" s="1" t="s">
        <v>301</v>
      </c>
      <c r="C95" s="1">
        <f ca="1">INDIRECT("'"&amp;A95&amp;"'!"&amp;B95)</f>
        <v>3.13</v>
      </c>
      <c r="D95" s="1" t="s">
        <v>302</v>
      </c>
      <c r="E95" s="1">
        <f ca="1">INDIRECT("'"&amp;A95&amp;"'!"&amp;D95)</f>
        <v>0</v>
      </c>
      <c r="F95" s="1" t="s">
        <v>303</v>
      </c>
      <c r="G95" s="3" t="str">
        <f t="shared" ca="1" si="39"/>
        <v/>
      </c>
    </row>
    <row r="96" spans="1:7">
      <c r="A96" s="1"/>
      <c r="B96" s="1"/>
      <c r="C96" s="1" t="s">
        <v>520</v>
      </c>
      <c r="D96" s="1"/>
      <c r="E96" s="1"/>
      <c r="F96" s="1"/>
      <c r="G96" s="3"/>
    </row>
    <row r="97" spans="1:7">
      <c r="A97" s="1" t="s">
        <v>523</v>
      </c>
      <c r="B97" s="1" t="s">
        <v>304</v>
      </c>
      <c r="C97" s="1">
        <f ca="1">INDIRECT("'"&amp;A97&amp;"'!"&amp;B97)</f>
        <v>3.14</v>
      </c>
      <c r="D97" s="1" t="s">
        <v>305</v>
      </c>
      <c r="E97" s="1">
        <f ca="1">INDIRECT("'"&amp;A97&amp;"'!"&amp;D97)</f>
        <v>0</v>
      </c>
      <c r="F97" s="1" t="s">
        <v>306</v>
      </c>
      <c r="G97" s="3" t="str">
        <f t="shared" ca="1" si="39"/>
        <v/>
      </c>
    </row>
    <row r="98" spans="1:7">
      <c r="A98" s="1"/>
      <c r="B98" s="1"/>
      <c r="C98" s="1" t="s">
        <v>521</v>
      </c>
      <c r="D98" s="1"/>
      <c r="E98" s="1"/>
      <c r="F98" s="1"/>
    </row>
    <row r="99" spans="1:7">
      <c r="A99" s="1" t="s">
        <v>523</v>
      </c>
      <c r="B99" s="1" t="s">
        <v>307</v>
      </c>
      <c r="C99" s="1">
        <f ca="1">INDIRECT("'"&amp;A99&amp;"'!"&amp;B99)</f>
        <v>3.15</v>
      </c>
      <c r="D99" s="1" t="s">
        <v>308</v>
      </c>
      <c r="E99" s="1">
        <f ca="1">INDIRECT("'"&amp;A99&amp;"'!"&amp;D99)</f>
        <v>0</v>
      </c>
      <c r="F99" s="1" t="s">
        <v>309</v>
      </c>
      <c r="G99" s="3" t="str">
        <f t="shared" ca="1" si="39"/>
        <v/>
      </c>
    </row>
    <row r="100" spans="1:7">
      <c r="A100" s="1"/>
      <c r="B100" s="1"/>
      <c r="C100" s="1" t="s">
        <v>522</v>
      </c>
      <c r="D100" s="1"/>
      <c r="E100" s="1"/>
      <c r="F100" s="1"/>
    </row>
    <row r="101" spans="1:7">
      <c r="A101" s="1" t="s">
        <v>523</v>
      </c>
      <c r="B101" s="1" t="s">
        <v>310</v>
      </c>
      <c r="C101" s="1">
        <f ca="1">INDIRECT("'"&amp;A101&amp;"'!"&amp;B101)</f>
        <v>3.16</v>
      </c>
      <c r="D101" s="1" t="s">
        <v>311</v>
      </c>
      <c r="E101" s="1">
        <f ca="1">INDIRECT("'"&amp;A101&amp;"'!"&amp;D101)</f>
        <v>0</v>
      </c>
      <c r="F101" s="1" t="s">
        <v>312</v>
      </c>
      <c r="G101" s="3" t="str">
        <f t="shared" ca="1" si="39"/>
        <v/>
      </c>
    </row>
    <row r="102" spans="1:7">
      <c r="A102" s="1"/>
      <c r="B102" s="1"/>
      <c r="C102" s="1" t="s">
        <v>69</v>
      </c>
      <c r="D102" s="1"/>
      <c r="E102" s="1"/>
      <c r="F102" s="1"/>
      <c r="G102" s="1"/>
    </row>
    <row r="103" spans="1:7">
      <c r="A103" s="1" t="s">
        <v>523</v>
      </c>
      <c r="B103" s="1" t="s">
        <v>525</v>
      </c>
      <c r="C103" s="1">
        <f ca="1">INDIRECT("'"&amp;A103&amp;"'!"&amp;B103)</f>
        <v>3.17</v>
      </c>
      <c r="D103" s="1" t="s">
        <v>526</v>
      </c>
      <c r="E103" s="1">
        <f ca="1">INDIRECT("'"&amp;A103&amp;"'!"&amp;D103)</f>
        <v>0</v>
      </c>
      <c r="F103" s="1" t="s">
        <v>527</v>
      </c>
      <c r="G103" s="3" t="str">
        <f t="shared" ref="G103" ca="1" si="40">INDIRECT("'"&amp;A103&amp;"'!"&amp;F103)</f>
        <v/>
      </c>
    </row>
    <row r="104" spans="1:7">
      <c r="A104" s="1" t="s">
        <v>523</v>
      </c>
      <c r="B104" s="1" t="s">
        <v>528</v>
      </c>
      <c r="C104" s="1">
        <f ca="1">INDIRECT("'"&amp;A104&amp;"'!"&amp;B104)</f>
        <v>3.18</v>
      </c>
      <c r="D104" s="1" t="s">
        <v>529</v>
      </c>
      <c r="E104" s="1">
        <f ca="1">INDIRECT("'"&amp;A104&amp;"'!"&amp;D104)</f>
        <v>0</v>
      </c>
      <c r="F104" s="1" t="s">
        <v>530</v>
      </c>
      <c r="G104" s="3" t="str">
        <f t="shared" ref="G104" ca="1" si="41">INDIRECT("'"&amp;A104&amp;"'!"&amp;F104)</f>
        <v/>
      </c>
    </row>
    <row r="105" spans="1:7">
      <c r="A105" s="1"/>
      <c r="B105" s="1"/>
      <c r="C105" s="1" t="s">
        <v>313</v>
      </c>
      <c r="D105" s="1"/>
      <c r="E105" s="1"/>
      <c r="F105" s="1"/>
      <c r="G105" s="1"/>
    </row>
    <row r="106" spans="1:7">
      <c r="A106" s="1"/>
      <c r="B106" s="1"/>
      <c r="C106" s="1" t="s">
        <v>74</v>
      </c>
      <c r="D106" s="1"/>
      <c r="E106" s="1"/>
      <c r="F106" s="1"/>
      <c r="G106" s="1"/>
    </row>
    <row r="107" spans="1:7">
      <c r="A107" s="1"/>
      <c r="B107" s="1"/>
      <c r="C107" s="1" t="s">
        <v>55</v>
      </c>
      <c r="D107" s="1"/>
      <c r="E107" s="1"/>
      <c r="F107" s="1"/>
      <c r="G107" s="1"/>
    </row>
    <row r="108" spans="1:7">
      <c r="A108" s="1" t="s">
        <v>314</v>
      </c>
      <c r="B108" s="1" t="s">
        <v>315</v>
      </c>
      <c r="C108" s="1">
        <f ca="1">INDIRECT("'"&amp;A108&amp;"'!"&amp;B108)</f>
        <v>4.01</v>
      </c>
      <c r="D108" s="1" t="s">
        <v>316</v>
      </c>
      <c r="E108" s="1">
        <f ca="1">INDIRECT("'"&amp;A108&amp;"'!"&amp;D108)</f>
        <v>0</v>
      </c>
      <c r="F108" s="1" t="s">
        <v>317</v>
      </c>
      <c r="G108" s="3" t="str">
        <f ca="1">INDIRECT("'"&amp;A108&amp;"'!"&amp;F108)</f>
        <v/>
      </c>
    </row>
    <row r="109" spans="1:7">
      <c r="A109" s="1"/>
      <c r="B109" s="1"/>
      <c r="C109" s="1" t="s">
        <v>46</v>
      </c>
      <c r="D109" s="1"/>
      <c r="E109" s="1"/>
      <c r="F109" s="1"/>
      <c r="G109" s="1"/>
    </row>
    <row r="110" spans="1:7">
      <c r="A110" s="1" t="s">
        <v>314</v>
      </c>
      <c r="B110" s="1" t="s">
        <v>318</v>
      </c>
      <c r="C110" s="1">
        <f ca="1">INDIRECT("'"&amp;A110&amp;"'!"&amp;B110)</f>
        <v>4.0199999999999996</v>
      </c>
      <c r="D110" s="1" t="s">
        <v>319</v>
      </c>
      <c r="E110" s="1">
        <f ca="1">INDIRECT("'"&amp;A110&amp;"'!"&amp;D110)</f>
        <v>0</v>
      </c>
      <c r="F110" s="1" t="s">
        <v>320</v>
      </c>
      <c r="G110" s="3" t="str">
        <f ca="1">INDIRECT("'"&amp;A110&amp;"'!"&amp;F110)</f>
        <v/>
      </c>
    </row>
    <row r="111" spans="1:7">
      <c r="A111" s="1"/>
      <c r="B111" s="1"/>
      <c r="C111" s="1" t="s">
        <v>75</v>
      </c>
      <c r="D111" s="1"/>
      <c r="E111" s="1"/>
      <c r="F111" s="1"/>
      <c r="G111" s="1"/>
    </row>
    <row r="112" spans="1:7">
      <c r="A112" s="1" t="s">
        <v>314</v>
      </c>
      <c r="B112" s="1" t="s">
        <v>321</v>
      </c>
      <c r="C112" s="1">
        <f ca="1">INDIRECT("'"&amp;A112&amp;"'!"&amp;B112)</f>
        <v>4.03</v>
      </c>
      <c r="D112" s="1" t="s">
        <v>322</v>
      </c>
      <c r="E112" s="1">
        <f ca="1">INDIRECT("'"&amp;A112&amp;"'!"&amp;D112)</f>
        <v>0</v>
      </c>
      <c r="F112" s="1" t="s">
        <v>323</v>
      </c>
      <c r="G112" s="3" t="str">
        <f ca="1">INDIRECT("'"&amp;A112&amp;"'!"&amp;F112)</f>
        <v/>
      </c>
    </row>
    <row r="113" spans="1:7">
      <c r="A113" s="1"/>
      <c r="B113" s="1"/>
      <c r="C113" s="1" t="s">
        <v>76</v>
      </c>
      <c r="D113" s="1"/>
      <c r="E113" s="1"/>
      <c r="F113" s="1"/>
      <c r="G113" s="3"/>
    </row>
    <row r="114" spans="1:7">
      <c r="A114" s="1"/>
      <c r="B114" s="1"/>
      <c r="C114" s="1" t="s">
        <v>77</v>
      </c>
      <c r="D114" s="1"/>
      <c r="E114" s="1"/>
      <c r="F114" s="1"/>
      <c r="G114" s="1"/>
    </row>
    <row r="115" spans="1:7">
      <c r="A115" s="1" t="s">
        <v>314</v>
      </c>
      <c r="B115" s="1" t="s">
        <v>324</v>
      </c>
      <c r="C115" s="1">
        <f ca="1">INDIRECT("'"&amp;A115&amp;"'!"&amp;B115)</f>
        <v>4.04</v>
      </c>
      <c r="D115" s="1" t="s">
        <v>325</v>
      </c>
      <c r="E115" s="1">
        <f ca="1">INDIRECT("'"&amp;A115&amp;"'!"&amp;D115)</f>
        <v>0</v>
      </c>
      <c r="F115" s="1" t="s">
        <v>326</v>
      </c>
      <c r="G115" s="3" t="str">
        <f ca="1">INDIRECT("'"&amp;A115&amp;"'!"&amp;F115)</f>
        <v/>
      </c>
    </row>
    <row r="116" spans="1:7">
      <c r="A116" s="1"/>
      <c r="B116" s="1"/>
      <c r="C116" s="1" t="s">
        <v>703</v>
      </c>
      <c r="D116" s="1"/>
      <c r="E116" s="1"/>
      <c r="F116" s="1"/>
      <c r="G116" s="1"/>
    </row>
    <row r="117" spans="1:7">
      <c r="A117" s="1" t="s">
        <v>314</v>
      </c>
      <c r="B117" s="1" t="s">
        <v>327</v>
      </c>
      <c r="C117" s="1">
        <f t="shared" ref="C117:C118" ca="1" si="42">INDIRECT("'"&amp;A117&amp;"'!"&amp;B117)</f>
        <v>4.05</v>
      </c>
      <c r="D117" s="1" t="s">
        <v>328</v>
      </c>
      <c r="E117" s="1">
        <f t="shared" ref="E117:E118" ca="1" si="43">INDIRECT("'"&amp;A117&amp;"'!"&amp;D117)</f>
        <v>0</v>
      </c>
      <c r="F117" s="1" t="s">
        <v>329</v>
      </c>
      <c r="G117" s="3" t="str">
        <f t="shared" ref="G117:G118" ca="1" si="44">INDIRECT("'"&amp;A117&amp;"'!"&amp;F117)</f>
        <v/>
      </c>
    </row>
    <row r="118" spans="1:7">
      <c r="A118" s="1" t="s">
        <v>314</v>
      </c>
      <c r="B118" s="1" t="s">
        <v>330</v>
      </c>
      <c r="C118" s="1">
        <f t="shared" ca="1" si="42"/>
        <v>4.0599999999999996</v>
      </c>
      <c r="D118" s="1" t="s">
        <v>331</v>
      </c>
      <c r="E118" s="1">
        <f t="shared" ca="1" si="43"/>
        <v>0</v>
      </c>
      <c r="F118" s="1" t="s">
        <v>332</v>
      </c>
      <c r="G118" s="3" t="str">
        <f t="shared" ca="1" si="44"/>
        <v/>
      </c>
    </row>
    <row r="119" spans="1:7">
      <c r="A119" s="1" t="s">
        <v>314</v>
      </c>
      <c r="B119" s="1" t="s">
        <v>333</v>
      </c>
      <c r="C119" s="1">
        <f t="shared" ref="C119:C123" ca="1" si="45">INDIRECT("'"&amp;A119&amp;"'!"&amp;B119)</f>
        <v>4.07</v>
      </c>
      <c r="D119" s="1" t="s">
        <v>334</v>
      </c>
      <c r="E119" s="1">
        <f t="shared" ref="E119:E123" ca="1" si="46">INDIRECT("'"&amp;A119&amp;"'!"&amp;D119)</f>
        <v>0</v>
      </c>
      <c r="F119" s="1" t="s">
        <v>335</v>
      </c>
      <c r="G119" s="3" t="str">
        <f t="shared" ref="G119:G123" ca="1" si="47">INDIRECT("'"&amp;A119&amp;"'!"&amp;F119)</f>
        <v/>
      </c>
    </row>
    <row r="120" spans="1:7">
      <c r="A120" s="1"/>
      <c r="B120" s="1"/>
      <c r="C120" s="1" t="s">
        <v>78</v>
      </c>
      <c r="D120" s="1"/>
      <c r="E120" s="1"/>
      <c r="F120" s="1"/>
      <c r="G120" s="3"/>
    </row>
    <row r="121" spans="1:7">
      <c r="A121" s="1"/>
      <c r="B121" s="1"/>
      <c r="C121" s="1" t="s">
        <v>80</v>
      </c>
      <c r="D121" s="1"/>
      <c r="E121" s="1"/>
      <c r="F121" s="1"/>
      <c r="G121" s="3"/>
    </row>
    <row r="122" spans="1:7">
      <c r="A122" s="1" t="s">
        <v>314</v>
      </c>
      <c r="B122" s="1" t="s">
        <v>336</v>
      </c>
      <c r="C122" s="1">
        <f t="shared" ca="1" si="45"/>
        <v>4.08</v>
      </c>
      <c r="D122" s="1" t="s">
        <v>337</v>
      </c>
      <c r="E122" s="1">
        <f t="shared" ca="1" si="46"/>
        <v>0</v>
      </c>
      <c r="F122" s="1" t="s">
        <v>338</v>
      </c>
      <c r="G122" s="3" t="str">
        <f t="shared" ca="1" si="47"/>
        <v/>
      </c>
    </row>
    <row r="123" spans="1:7">
      <c r="A123" s="1" t="s">
        <v>314</v>
      </c>
      <c r="B123" s="1" t="s">
        <v>339</v>
      </c>
      <c r="C123" s="1">
        <f t="shared" ca="1" si="45"/>
        <v>4.09</v>
      </c>
      <c r="D123" s="1" t="s">
        <v>340</v>
      </c>
      <c r="E123" s="1">
        <f t="shared" ca="1" si="46"/>
        <v>0</v>
      </c>
      <c r="F123" s="1" t="s">
        <v>341</v>
      </c>
      <c r="G123" s="3" t="str">
        <f t="shared" ca="1" si="47"/>
        <v/>
      </c>
    </row>
    <row r="124" spans="1:7">
      <c r="A124" s="1"/>
      <c r="B124" s="1"/>
      <c r="C124" s="1" t="s">
        <v>83</v>
      </c>
      <c r="D124" s="1"/>
      <c r="E124" s="1"/>
      <c r="F124" s="1"/>
      <c r="G124" s="1"/>
    </row>
    <row r="125" spans="1:7">
      <c r="A125" s="1"/>
      <c r="B125" s="1"/>
      <c r="C125" s="1" t="s">
        <v>84</v>
      </c>
      <c r="D125" s="1"/>
      <c r="E125" s="1"/>
      <c r="F125" s="1"/>
      <c r="G125" s="1"/>
    </row>
    <row r="126" spans="1:7">
      <c r="A126" s="1" t="s">
        <v>314</v>
      </c>
      <c r="B126" s="1" t="s">
        <v>342</v>
      </c>
      <c r="C126" s="38">
        <f ca="1">INDIRECT("'"&amp;A126&amp;"'!"&amp;B126)</f>
        <v>4.0999999999999996</v>
      </c>
      <c r="D126" s="1" t="s">
        <v>343</v>
      </c>
      <c r="E126" s="1">
        <f ca="1">INDIRECT("'"&amp;A126&amp;"'!"&amp;D126)</f>
        <v>0</v>
      </c>
      <c r="F126" s="1" t="s">
        <v>344</v>
      </c>
      <c r="G126" s="3" t="str">
        <f ca="1">INDIRECT("'"&amp;A126&amp;"'!"&amp;F126)</f>
        <v/>
      </c>
    </row>
    <row r="127" spans="1:7">
      <c r="A127" s="1"/>
      <c r="B127" s="1"/>
      <c r="C127" s="1" t="s">
        <v>806</v>
      </c>
      <c r="D127" s="1"/>
      <c r="E127" s="1"/>
      <c r="F127" s="1"/>
      <c r="G127" s="1"/>
    </row>
    <row r="128" spans="1:7">
      <c r="A128" s="1" t="s">
        <v>314</v>
      </c>
      <c r="B128" s="1" t="s">
        <v>345</v>
      </c>
      <c r="C128" s="1">
        <f ca="1">INDIRECT("'"&amp;A128&amp;"'!"&amp;B128)</f>
        <v>4.1100000000000003</v>
      </c>
      <c r="D128" s="1" t="s">
        <v>346</v>
      </c>
      <c r="E128" s="1">
        <f ca="1">INDIRECT("'"&amp;A128&amp;"'!"&amp;D128)</f>
        <v>0</v>
      </c>
      <c r="F128" s="1" t="s">
        <v>347</v>
      </c>
      <c r="G128" s="3" t="str">
        <f ca="1">INDIRECT("'"&amp;A128&amp;"'!"&amp;F128)</f>
        <v/>
      </c>
    </row>
    <row r="129" spans="1:7">
      <c r="A129" s="1"/>
      <c r="B129" s="1"/>
      <c r="C129" s="1" t="s">
        <v>702</v>
      </c>
      <c r="D129" s="1"/>
      <c r="E129" s="1"/>
      <c r="F129" s="1"/>
      <c r="G129" s="1"/>
    </row>
    <row r="130" spans="1:7">
      <c r="A130" s="1" t="s">
        <v>314</v>
      </c>
      <c r="B130" s="1" t="s">
        <v>348</v>
      </c>
      <c r="C130" s="1">
        <f ca="1">INDIRECT("'"&amp;A130&amp;"'!"&amp;B130)</f>
        <v>4.12</v>
      </c>
      <c r="D130" s="1" t="s">
        <v>349</v>
      </c>
      <c r="E130" s="1">
        <f ca="1">INDIRECT("'"&amp;A130&amp;"'!"&amp;D130)</f>
        <v>0</v>
      </c>
      <c r="F130" s="1" t="s">
        <v>350</v>
      </c>
      <c r="G130" s="3" t="str">
        <f ca="1">INDIRECT("'"&amp;A130&amp;"'!"&amp;F130)</f>
        <v/>
      </c>
    </row>
    <row r="131" spans="1:7">
      <c r="A131" s="1"/>
      <c r="B131" s="1"/>
      <c r="C131" s="1" t="s">
        <v>351</v>
      </c>
      <c r="D131" s="1"/>
      <c r="E131" s="1"/>
      <c r="F131" s="1"/>
      <c r="G131" s="1"/>
    </row>
    <row r="132" spans="1:7">
      <c r="A132" s="1"/>
      <c r="B132" s="1"/>
      <c r="C132" s="1" t="s">
        <v>88</v>
      </c>
      <c r="D132" s="1"/>
      <c r="E132" s="1"/>
      <c r="F132" s="1"/>
      <c r="G132" s="1"/>
    </row>
    <row r="133" spans="1:7">
      <c r="A133" s="1"/>
      <c r="B133" s="1"/>
      <c r="C133" s="1" t="s">
        <v>45</v>
      </c>
      <c r="D133" s="1"/>
      <c r="E133" s="1"/>
      <c r="F133" s="1"/>
      <c r="G133" s="1"/>
    </row>
    <row r="134" spans="1:7">
      <c r="A134" s="1" t="s">
        <v>352</v>
      </c>
      <c r="B134" s="1" t="s">
        <v>353</v>
      </c>
      <c r="C134" s="1">
        <f ca="1">INDIRECT("'"&amp;A134&amp;"'!"&amp;B134)</f>
        <v>5.01</v>
      </c>
      <c r="D134" s="1" t="s">
        <v>354</v>
      </c>
      <c r="E134" s="1">
        <f ca="1">INDIRECT("'"&amp;A134&amp;"'!"&amp;D134)</f>
        <v>0</v>
      </c>
      <c r="F134" s="1" t="s">
        <v>355</v>
      </c>
      <c r="G134" s="3" t="str">
        <f ca="1">INDIRECT("'"&amp;A134&amp;"'!"&amp;F134)</f>
        <v/>
      </c>
    </row>
    <row r="135" spans="1:7">
      <c r="A135" s="1"/>
      <c r="B135" s="1"/>
      <c r="C135" s="1" t="s">
        <v>46</v>
      </c>
      <c r="D135" s="1"/>
      <c r="E135" s="1"/>
      <c r="F135" s="1"/>
      <c r="G135" s="1"/>
    </row>
    <row r="136" spans="1:7">
      <c r="A136" s="1" t="s">
        <v>352</v>
      </c>
      <c r="B136" s="1" t="s">
        <v>356</v>
      </c>
      <c r="C136" s="1">
        <f ca="1">INDIRECT("'"&amp;A136&amp;"'!"&amp;B136)</f>
        <v>5.0199999999999996</v>
      </c>
      <c r="D136" s="1" t="s">
        <v>357</v>
      </c>
      <c r="E136" s="1">
        <f ca="1">INDIRECT("'"&amp;A136&amp;"'!"&amp;D136)</f>
        <v>0</v>
      </c>
      <c r="F136" s="1" t="s">
        <v>358</v>
      </c>
      <c r="G136" s="3" t="str">
        <f ca="1">INDIRECT("'"&amp;A136&amp;"'!"&amp;F136)</f>
        <v/>
      </c>
    </row>
    <row r="137" spans="1:7">
      <c r="A137" s="1"/>
      <c r="B137" s="1"/>
      <c r="C137" s="1" t="s">
        <v>89</v>
      </c>
      <c r="D137" s="1"/>
      <c r="E137" s="1"/>
      <c r="F137" s="1"/>
      <c r="G137" s="1"/>
    </row>
    <row r="138" spans="1:7">
      <c r="A138" s="1" t="s">
        <v>352</v>
      </c>
      <c r="B138" s="1" t="s">
        <v>359</v>
      </c>
      <c r="C138" s="1">
        <f ca="1">INDIRECT("'"&amp;A138&amp;"'!"&amp;B138)</f>
        <v>5.03</v>
      </c>
      <c r="D138" s="1" t="s">
        <v>360</v>
      </c>
      <c r="E138" s="1">
        <f ca="1">INDIRECT("'"&amp;A138&amp;"'!"&amp;D138)</f>
        <v>0</v>
      </c>
      <c r="F138" s="1" t="s">
        <v>361</v>
      </c>
      <c r="G138" s="3" t="str">
        <f ca="1">INDIRECT("'"&amp;A138&amp;"'!"&amp;F138)</f>
        <v/>
      </c>
    </row>
    <row r="139" spans="1:7">
      <c r="A139" s="1"/>
      <c r="B139" s="1"/>
      <c r="C139" s="1" t="s">
        <v>90</v>
      </c>
      <c r="D139" s="1"/>
      <c r="E139" s="1"/>
      <c r="F139" s="1"/>
      <c r="G139" s="1"/>
    </row>
    <row r="140" spans="1:7">
      <c r="A140" s="1" t="s">
        <v>352</v>
      </c>
      <c r="B140" s="1" t="s">
        <v>362</v>
      </c>
      <c r="C140" s="1">
        <f ca="1">INDIRECT("'"&amp;A140&amp;"'!"&amp;B140)</f>
        <v>5.04</v>
      </c>
      <c r="D140" s="1" t="s">
        <v>363</v>
      </c>
      <c r="E140" s="1">
        <f ca="1">INDIRECT("'"&amp;A140&amp;"'!"&amp;D140)</f>
        <v>0</v>
      </c>
      <c r="F140" s="1" t="s">
        <v>364</v>
      </c>
      <c r="G140" s="3" t="str">
        <f ca="1">INDIRECT("'"&amp;A140&amp;"'!"&amp;F140)</f>
        <v/>
      </c>
    </row>
    <row r="141" spans="1:7">
      <c r="A141" s="1" t="s">
        <v>352</v>
      </c>
      <c r="B141" s="1" t="s">
        <v>365</v>
      </c>
      <c r="C141" s="1">
        <f t="shared" ref="C141:C142" ca="1" si="48">INDIRECT("'"&amp;A141&amp;"'!"&amp;B141)</f>
        <v>5.05</v>
      </c>
      <c r="D141" s="1" t="s">
        <v>366</v>
      </c>
      <c r="E141" s="1">
        <f t="shared" ref="E141:E142" ca="1" si="49">INDIRECT("'"&amp;A141&amp;"'!"&amp;D141)</f>
        <v>0</v>
      </c>
      <c r="F141" s="1" t="s">
        <v>367</v>
      </c>
      <c r="G141" s="3" t="str">
        <f t="shared" ref="G141:G142" ca="1" si="50">INDIRECT("'"&amp;A141&amp;"'!"&amp;F141)</f>
        <v/>
      </c>
    </row>
    <row r="142" spans="1:7">
      <c r="A142" s="1" t="s">
        <v>352</v>
      </c>
      <c r="B142" s="1" t="s">
        <v>368</v>
      </c>
      <c r="C142" s="1">
        <f t="shared" ca="1" si="48"/>
        <v>5.0599999999999996</v>
      </c>
      <c r="D142" s="1" t="s">
        <v>369</v>
      </c>
      <c r="E142" s="1">
        <f t="shared" ca="1" si="49"/>
        <v>0</v>
      </c>
      <c r="F142" s="1" t="s">
        <v>370</v>
      </c>
      <c r="G142" s="3" t="str">
        <f t="shared" ca="1" si="50"/>
        <v/>
      </c>
    </row>
    <row r="143" spans="1:7">
      <c r="A143" s="1"/>
      <c r="B143" s="1"/>
      <c r="C143" s="1" t="s">
        <v>744</v>
      </c>
      <c r="D143" s="1"/>
      <c r="E143" s="1"/>
      <c r="F143" s="1"/>
      <c r="G143" s="1"/>
    </row>
    <row r="144" spans="1:7">
      <c r="A144" s="1"/>
      <c r="B144" s="1"/>
      <c r="C144" s="1" t="s">
        <v>738</v>
      </c>
      <c r="D144" s="1"/>
      <c r="E144" s="1"/>
      <c r="F144" s="1"/>
      <c r="G144" s="1"/>
    </row>
    <row r="145" spans="1:7">
      <c r="A145" s="1" t="s">
        <v>352</v>
      </c>
      <c r="B145" s="1" t="s">
        <v>371</v>
      </c>
      <c r="C145" s="1">
        <f t="shared" ref="C145:C149" ca="1" si="51">INDIRECT("'"&amp;A145&amp;"'!"&amp;B145)</f>
        <v>5.07</v>
      </c>
      <c r="D145" s="1" t="s">
        <v>372</v>
      </c>
      <c r="E145" s="1">
        <f t="shared" ref="E145:E149" ca="1" si="52">INDIRECT("'"&amp;A145&amp;"'!"&amp;D145)</f>
        <v>0</v>
      </c>
      <c r="F145" s="1" t="s">
        <v>373</v>
      </c>
      <c r="G145" s="3" t="str">
        <f t="shared" ref="G145:G149" ca="1" si="53">INDIRECT("'"&amp;A145&amp;"'!"&amp;F145)</f>
        <v/>
      </c>
    </row>
    <row r="146" spans="1:7">
      <c r="A146" s="1"/>
      <c r="B146" s="1"/>
      <c r="C146" s="1" t="s">
        <v>743</v>
      </c>
      <c r="D146" s="1"/>
      <c r="E146" s="1"/>
      <c r="F146" s="1"/>
      <c r="G146" s="3"/>
    </row>
    <row r="147" spans="1:7">
      <c r="A147" s="1" t="s">
        <v>352</v>
      </c>
      <c r="B147" s="1" t="s">
        <v>374</v>
      </c>
      <c r="C147" s="1">
        <f t="shared" ca="1" si="51"/>
        <v>5.08</v>
      </c>
      <c r="D147" s="1" t="s">
        <v>375</v>
      </c>
      <c r="E147" s="1">
        <f t="shared" ca="1" si="52"/>
        <v>0</v>
      </c>
      <c r="F147" s="1" t="s">
        <v>376</v>
      </c>
      <c r="G147" s="3" t="str">
        <f t="shared" ca="1" si="53"/>
        <v/>
      </c>
    </row>
    <row r="148" spans="1:7">
      <c r="A148" s="1"/>
      <c r="B148" s="1"/>
      <c r="C148" s="1" t="s">
        <v>744</v>
      </c>
      <c r="D148" s="1"/>
      <c r="E148" s="1"/>
      <c r="F148" s="1"/>
      <c r="G148" s="3"/>
    </row>
    <row r="149" spans="1:7">
      <c r="A149" s="1" t="s">
        <v>352</v>
      </c>
      <c r="B149" s="1" t="s">
        <v>377</v>
      </c>
      <c r="C149" s="1">
        <f t="shared" ca="1" si="51"/>
        <v>5.09</v>
      </c>
      <c r="D149" s="1" t="s">
        <v>378</v>
      </c>
      <c r="E149" s="1">
        <f t="shared" ca="1" si="52"/>
        <v>0</v>
      </c>
      <c r="F149" s="1" t="s">
        <v>379</v>
      </c>
      <c r="G149" s="3" t="str">
        <f t="shared" ca="1" si="53"/>
        <v/>
      </c>
    </row>
    <row r="150" spans="1:7">
      <c r="A150" s="1"/>
      <c r="B150" s="1"/>
      <c r="C150" s="1" t="s">
        <v>745</v>
      </c>
      <c r="D150" s="1"/>
      <c r="E150" s="1"/>
      <c r="F150" s="1"/>
      <c r="G150" s="1"/>
    </row>
    <row r="151" spans="1:7">
      <c r="A151" s="1" t="s">
        <v>352</v>
      </c>
      <c r="B151" s="1" t="s">
        <v>380</v>
      </c>
      <c r="C151" s="38">
        <f ca="1">INDIRECT("'"&amp;A151&amp;"'!"&amp;B151)</f>
        <v>5.0999999999999996</v>
      </c>
      <c r="D151" s="1" t="s">
        <v>381</v>
      </c>
      <c r="E151" s="1">
        <f ca="1">INDIRECT("'"&amp;A151&amp;"'!"&amp;D151)</f>
        <v>0</v>
      </c>
      <c r="F151" s="1" t="s">
        <v>382</v>
      </c>
      <c r="G151" s="3" t="str">
        <f ca="1">INDIRECT("'"&amp;A151&amp;"'!"&amp;F151)</f>
        <v/>
      </c>
    </row>
    <row r="152" spans="1:7">
      <c r="A152" s="1" t="s">
        <v>352</v>
      </c>
      <c r="B152" s="1" t="s">
        <v>383</v>
      </c>
      <c r="C152" s="1">
        <f ca="1">INDIRECT("'"&amp;A152&amp;"'!"&amp;B152)</f>
        <v>5.1100000000000003</v>
      </c>
      <c r="D152" s="1" t="s">
        <v>384</v>
      </c>
      <c r="E152" s="1">
        <f ca="1">INDIRECT("'"&amp;A152&amp;"'!"&amp;D152)</f>
        <v>0</v>
      </c>
      <c r="F152" s="1" t="s">
        <v>385</v>
      </c>
      <c r="G152" s="3" t="str">
        <f ca="1">INDIRECT("'"&amp;A152&amp;"'!"&amp;F152)</f>
        <v/>
      </c>
    </row>
    <row r="153" spans="1:7">
      <c r="A153" s="1" t="s">
        <v>352</v>
      </c>
      <c r="B153" s="1" t="s">
        <v>386</v>
      </c>
      <c r="C153" s="1">
        <f t="shared" ref="C153" ca="1" si="54">INDIRECT("'"&amp;A153&amp;"'!"&amp;B153)</f>
        <v>5.12</v>
      </c>
      <c r="D153" s="1" t="s">
        <v>387</v>
      </c>
      <c r="E153" s="1">
        <f t="shared" ref="E153" ca="1" si="55">INDIRECT("'"&amp;A153&amp;"'!"&amp;D153)</f>
        <v>0</v>
      </c>
      <c r="F153" s="1" t="s">
        <v>388</v>
      </c>
      <c r="G153" s="3" t="str">
        <f t="shared" ref="G153" ca="1" si="56">INDIRECT("'"&amp;A153&amp;"'!"&amp;F153)</f>
        <v/>
      </c>
    </row>
    <row r="154" spans="1:7">
      <c r="A154" s="1"/>
      <c r="B154" s="1"/>
      <c r="C154" s="1" t="s">
        <v>389</v>
      </c>
      <c r="D154" s="1"/>
      <c r="E154" s="1"/>
      <c r="F154" s="1"/>
      <c r="G154" s="1"/>
    </row>
    <row r="155" spans="1:7">
      <c r="A155" s="1"/>
      <c r="B155" s="1"/>
      <c r="C155" s="1" t="s">
        <v>97</v>
      </c>
      <c r="D155" s="1"/>
      <c r="E155" s="1"/>
      <c r="F155" s="1"/>
      <c r="G155" s="1"/>
    </row>
    <row r="156" spans="1:7">
      <c r="A156" s="1"/>
      <c r="B156" s="1"/>
      <c r="C156" s="1" t="s">
        <v>55</v>
      </c>
      <c r="D156" s="1"/>
      <c r="E156" s="1"/>
      <c r="F156" s="1"/>
      <c r="G156" s="1"/>
    </row>
    <row r="157" spans="1:7">
      <c r="A157" s="1" t="s">
        <v>390</v>
      </c>
      <c r="B157" s="1" t="s">
        <v>391</v>
      </c>
      <c r="C157" s="1">
        <f ca="1">INDIRECT("'"&amp;A157&amp;"'!"&amp;B157)</f>
        <v>6.01</v>
      </c>
      <c r="D157" s="1" t="s">
        <v>392</v>
      </c>
      <c r="E157" s="1">
        <f ca="1">INDIRECT("'"&amp;A157&amp;"'!"&amp;D157)</f>
        <v>0</v>
      </c>
      <c r="F157" s="1" t="s">
        <v>393</v>
      </c>
      <c r="G157" s="3" t="str">
        <f ca="1">INDIRECT("'"&amp;A157&amp;"'!"&amp;F157)</f>
        <v/>
      </c>
    </row>
    <row r="158" spans="1:7">
      <c r="A158" s="1"/>
      <c r="B158" s="1"/>
      <c r="C158" s="1" t="s">
        <v>46</v>
      </c>
      <c r="D158" s="1"/>
      <c r="E158" s="1"/>
      <c r="F158" s="1"/>
      <c r="G158" s="1"/>
    </row>
    <row r="159" spans="1:7">
      <c r="A159" s="1" t="s">
        <v>390</v>
      </c>
      <c r="B159" s="1" t="s">
        <v>394</v>
      </c>
      <c r="C159" s="1">
        <f ca="1">INDIRECT("'"&amp;A159&amp;"'!"&amp;B159)</f>
        <v>6.02</v>
      </c>
      <c r="D159" s="1" t="s">
        <v>395</v>
      </c>
      <c r="E159" s="1">
        <f ca="1">INDIRECT("'"&amp;A159&amp;"'!"&amp;D159)</f>
        <v>0</v>
      </c>
      <c r="F159" s="1" t="s">
        <v>396</v>
      </c>
      <c r="G159" s="3" t="str">
        <f ca="1">INDIRECT("'"&amp;A159&amp;"'!"&amp;F159)</f>
        <v/>
      </c>
    </row>
    <row r="160" spans="1:7">
      <c r="A160" s="1"/>
      <c r="B160" s="1"/>
      <c r="C160" s="1" t="s">
        <v>98</v>
      </c>
      <c r="D160" s="1"/>
      <c r="E160" s="1"/>
      <c r="F160" s="1"/>
      <c r="G160" s="1"/>
    </row>
    <row r="161" spans="1:7">
      <c r="A161" s="1" t="s">
        <v>390</v>
      </c>
      <c r="B161" s="1" t="s">
        <v>397</v>
      </c>
      <c r="C161" s="1">
        <f ca="1">INDIRECT("'"&amp;A161&amp;"'!"&amp;B161)</f>
        <v>6.03</v>
      </c>
      <c r="D161" s="1" t="s">
        <v>398</v>
      </c>
      <c r="E161" s="1">
        <f ca="1">INDIRECT("'"&amp;A161&amp;"'!"&amp;D161)</f>
        <v>0</v>
      </c>
      <c r="F161" s="1" t="s">
        <v>399</v>
      </c>
      <c r="G161" s="3" t="str">
        <f ca="1">INDIRECT("'"&amp;A161&amp;"'!"&amp;F161)</f>
        <v/>
      </c>
    </row>
    <row r="162" spans="1:7">
      <c r="A162" s="1"/>
      <c r="B162" s="1"/>
      <c r="C162" s="1" t="s">
        <v>99</v>
      </c>
      <c r="D162" s="1"/>
      <c r="E162" s="1"/>
      <c r="F162" s="1"/>
      <c r="G162" s="3"/>
    </row>
    <row r="163" spans="1:7">
      <c r="A163" s="1"/>
      <c r="B163" s="1"/>
      <c r="C163" s="1" t="s">
        <v>99</v>
      </c>
      <c r="D163" s="1"/>
      <c r="E163" s="1"/>
      <c r="F163" s="1"/>
      <c r="G163" s="1"/>
    </row>
    <row r="164" spans="1:7">
      <c r="A164" s="1" t="s">
        <v>390</v>
      </c>
      <c r="B164" s="1" t="s">
        <v>400</v>
      </c>
      <c r="C164" s="1">
        <f ca="1">INDIRECT("'"&amp;A164&amp;"'!"&amp;B164)</f>
        <v>6.04</v>
      </c>
      <c r="D164" s="1" t="s">
        <v>401</v>
      </c>
      <c r="E164" s="1">
        <f ca="1">INDIRECT("'"&amp;A164&amp;"'!"&amp;D164)</f>
        <v>0</v>
      </c>
      <c r="F164" s="1" t="s">
        <v>402</v>
      </c>
      <c r="G164" s="3" t="str">
        <f ca="1">INDIRECT("'"&amp;A164&amp;"'!"&amp;F164)</f>
        <v/>
      </c>
    </row>
    <row r="165" spans="1:7">
      <c r="A165" s="1" t="s">
        <v>390</v>
      </c>
      <c r="B165" s="1" t="s">
        <v>403</v>
      </c>
      <c r="C165" s="1">
        <f t="shared" ref="C165:C168" ca="1" si="57">INDIRECT("'"&amp;A165&amp;"'!"&amp;B165)</f>
        <v>6.05</v>
      </c>
      <c r="D165" s="1" t="s">
        <v>404</v>
      </c>
      <c r="E165" s="1">
        <f t="shared" ref="E165:E168" ca="1" si="58">INDIRECT("'"&amp;A165&amp;"'!"&amp;D165)</f>
        <v>0</v>
      </c>
      <c r="F165" s="1" t="s">
        <v>405</v>
      </c>
      <c r="G165" s="3" t="str">
        <f t="shared" ref="G165:G168" ca="1" si="59">INDIRECT("'"&amp;A165&amp;"'!"&amp;F165)</f>
        <v/>
      </c>
    </row>
    <row r="166" spans="1:7">
      <c r="A166" s="1"/>
      <c r="B166" s="1"/>
      <c r="C166" s="1" t="s">
        <v>774</v>
      </c>
      <c r="D166" s="1"/>
      <c r="E166" s="1"/>
      <c r="F166" s="1"/>
      <c r="G166" s="3"/>
    </row>
    <row r="167" spans="1:7">
      <c r="A167" s="1"/>
      <c r="B167" s="1"/>
      <c r="C167" s="1" t="s">
        <v>101</v>
      </c>
      <c r="D167" s="1"/>
      <c r="E167" s="1"/>
      <c r="F167" s="1"/>
      <c r="G167" s="3"/>
    </row>
    <row r="168" spans="1:7">
      <c r="A168" s="1" t="s">
        <v>390</v>
      </c>
      <c r="B168" s="1" t="s">
        <v>406</v>
      </c>
      <c r="C168" s="1">
        <f t="shared" ca="1" si="57"/>
        <v>6.06</v>
      </c>
      <c r="D168" s="1" t="s">
        <v>407</v>
      </c>
      <c r="E168" s="1">
        <f t="shared" ca="1" si="58"/>
        <v>0</v>
      </c>
      <c r="F168" s="1" t="s">
        <v>408</v>
      </c>
      <c r="G168" s="3" t="str">
        <f t="shared" ca="1" si="59"/>
        <v/>
      </c>
    </row>
    <row r="169" spans="1:7">
      <c r="A169" s="1" t="s">
        <v>390</v>
      </c>
      <c r="B169" s="1" t="s">
        <v>409</v>
      </c>
      <c r="C169" s="1">
        <f t="shared" ref="C169:C172" ca="1" si="60">INDIRECT("'"&amp;A169&amp;"'!"&amp;B169)</f>
        <v>6.07</v>
      </c>
      <c r="D169" s="1" t="s">
        <v>410</v>
      </c>
      <c r="E169" s="1">
        <f t="shared" ref="E169:E172" ca="1" si="61">INDIRECT("'"&amp;A169&amp;"'!"&amp;D169)</f>
        <v>0</v>
      </c>
      <c r="F169" s="1" t="s">
        <v>411</v>
      </c>
      <c r="G169" s="3" t="str">
        <f t="shared" ref="G169:G172" ca="1" si="62">INDIRECT("'"&amp;A169&amp;"'!"&amp;F169)</f>
        <v/>
      </c>
    </row>
    <row r="170" spans="1:7">
      <c r="A170" s="1"/>
      <c r="B170" s="1"/>
      <c r="C170" s="1" t="s">
        <v>102</v>
      </c>
      <c r="D170" s="1"/>
      <c r="E170" s="1"/>
      <c r="F170" s="1"/>
      <c r="G170" s="3"/>
    </row>
    <row r="171" spans="1:7">
      <c r="A171" s="1"/>
      <c r="B171" s="1"/>
      <c r="C171" s="1" t="s">
        <v>103</v>
      </c>
      <c r="D171" s="1"/>
      <c r="E171" s="1"/>
      <c r="F171" s="1"/>
      <c r="G171" s="3"/>
    </row>
    <row r="172" spans="1:7">
      <c r="A172" s="1" t="s">
        <v>390</v>
      </c>
      <c r="B172" s="1" t="s">
        <v>412</v>
      </c>
      <c r="C172" s="1">
        <f t="shared" ca="1" si="60"/>
        <v>6.08</v>
      </c>
      <c r="D172" s="1" t="s">
        <v>413</v>
      </c>
      <c r="E172" s="1">
        <f t="shared" ca="1" si="61"/>
        <v>0</v>
      </c>
      <c r="F172" s="1" t="s">
        <v>414</v>
      </c>
      <c r="G172" s="3" t="str">
        <f t="shared" ca="1" si="62"/>
        <v/>
      </c>
    </row>
    <row r="173" spans="1:7">
      <c r="A173" s="1" t="s">
        <v>390</v>
      </c>
      <c r="B173" s="1" t="s">
        <v>415</v>
      </c>
      <c r="C173" s="1">
        <f t="shared" ref="C173:C175" ca="1" si="63">INDIRECT("'"&amp;A173&amp;"'!"&amp;B173)</f>
        <v>6.09</v>
      </c>
      <c r="D173" s="1" t="s">
        <v>416</v>
      </c>
      <c r="E173" s="1">
        <f t="shared" ref="E173:E175" ca="1" si="64">INDIRECT("'"&amp;A173&amp;"'!"&amp;D173)</f>
        <v>0</v>
      </c>
      <c r="F173" s="1" t="s">
        <v>417</v>
      </c>
      <c r="G173" s="3" t="str">
        <f t="shared" ref="G173:G175" ca="1" si="65">INDIRECT("'"&amp;A173&amp;"'!"&amp;F173)</f>
        <v/>
      </c>
    </row>
    <row r="174" spans="1:7">
      <c r="A174" s="1"/>
      <c r="B174" s="1"/>
      <c r="C174" s="1" t="s">
        <v>105</v>
      </c>
      <c r="D174" s="1"/>
      <c r="E174" s="1"/>
      <c r="F174" s="1"/>
      <c r="G174" s="3"/>
    </row>
    <row r="175" spans="1:7">
      <c r="A175" s="1" t="s">
        <v>390</v>
      </c>
      <c r="B175" s="1" t="s">
        <v>418</v>
      </c>
      <c r="C175" s="38">
        <f t="shared" ca="1" si="63"/>
        <v>6.1</v>
      </c>
      <c r="D175" s="1" t="s">
        <v>419</v>
      </c>
      <c r="E175" s="1">
        <f t="shared" ca="1" si="64"/>
        <v>0</v>
      </c>
      <c r="F175" s="1" t="s">
        <v>420</v>
      </c>
      <c r="G175" s="3" t="str">
        <f t="shared" ca="1" si="65"/>
        <v/>
      </c>
    </row>
    <row r="176" spans="1:7">
      <c r="A176" s="1"/>
      <c r="B176" s="1"/>
      <c r="C176" s="1" t="s">
        <v>107</v>
      </c>
      <c r="D176" s="1"/>
      <c r="E176" s="1"/>
      <c r="F176" s="1"/>
      <c r="G176" s="1"/>
    </row>
    <row r="177" spans="1:7">
      <c r="A177" s="1"/>
      <c r="B177" s="1"/>
      <c r="C177" s="1" t="s">
        <v>108</v>
      </c>
      <c r="D177" s="1"/>
      <c r="E177" s="1"/>
      <c r="F177" s="1"/>
      <c r="G177" s="1"/>
    </row>
    <row r="178" spans="1:7">
      <c r="A178" s="1"/>
      <c r="B178" s="1"/>
      <c r="C178" s="1" t="s">
        <v>45</v>
      </c>
      <c r="D178" s="1"/>
      <c r="E178" s="1"/>
      <c r="F178" s="1"/>
      <c r="G178" s="1"/>
    </row>
    <row r="179" spans="1:7">
      <c r="A179" s="1" t="s">
        <v>456</v>
      </c>
      <c r="B179" s="1" t="s">
        <v>421</v>
      </c>
      <c r="C179" s="1">
        <f ca="1">INDIRECT("'"&amp;A179&amp;"'!"&amp;B179)</f>
        <v>7.01</v>
      </c>
      <c r="D179" s="1" t="s">
        <v>431</v>
      </c>
      <c r="E179" s="1">
        <f ca="1">INDIRECT("'"&amp;A179&amp;"'!"&amp;D179)</f>
        <v>0</v>
      </c>
      <c r="F179" s="1" t="s">
        <v>432</v>
      </c>
      <c r="G179" s="3" t="str">
        <f ca="1">INDIRECT("'"&amp;A179&amp;"'!"&amp;F179)</f>
        <v/>
      </c>
    </row>
    <row r="180" spans="1:7">
      <c r="A180" s="1"/>
      <c r="B180" s="1"/>
      <c r="C180" s="1" t="s">
        <v>46</v>
      </c>
      <c r="D180" s="1"/>
      <c r="E180" s="1"/>
      <c r="F180" s="1"/>
      <c r="G180" s="1"/>
    </row>
    <row r="181" spans="1:7">
      <c r="A181" s="1" t="s">
        <v>456</v>
      </c>
      <c r="B181" s="1" t="s">
        <v>422</v>
      </c>
      <c r="C181" s="1">
        <f ca="1">INDIRECT("'"&amp;A181&amp;"'!"&amp;B181)</f>
        <v>7.02</v>
      </c>
      <c r="D181" s="1" t="s">
        <v>433</v>
      </c>
      <c r="E181" s="1">
        <f ca="1">INDIRECT("'"&amp;A181&amp;"'!"&amp;D181)</f>
        <v>0</v>
      </c>
      <c r="F181" s="1" t="s">
        <v>434</v>
      </c>
      <c r="G181" s="3" t="str">
        <f ca="1">INDIRECT("'"&amp;A181&amp;"'!"&amp;F181)</f>
        <v/>
      </c>
    </row>
    <row r="182" spans="1:7">
      <c r="A182" s="1"/>
      <c r="B182" s="1"/>
      <c r="C182" s="1" t="s">
        <v>110</v>
      </c>
      <c r="D182" s="1"/>
      <c r="E182" s="1"/>
      <c r="F182" s="1"/>
      <c r="G182" s="3"/>
    </row>
    <row r="183" spans="1:7">
      <c r="A183" s="1"/>
      <c r="B183" s="1"/>
      <c r="C183" s="1" t="s">
        <v>111</v>
      </c>
      <c r="D183" s="1"/>
      <c r="E183" s="1"/>
      <c r="F183" s="1"/>
      <c r="G183" s="1"/>
    </row>
    <row r="184" spans="1:7">
      <c r="A184" s="1" t="s">
        <v>456</v>
      </c>
      <c r="B184" s="1" t="s">
        <v>423</v>
      </c>
      <c r="C184" s="1">
        <f ca="1">INDIRECT("'"&amp;A184&amp;"'!"&amp;B184)</f>
        <v>7.03</v>
      </c>
      <c r="D184" s="1" t="s">
        <v>435</v>
      </c>
      <c r="E184" s="1">
        <f ca="1">INDIRECT("'"&amp;A184&amp;"'!"&amp;D184)</f>
        <v>0</v>
      </c>
      <c r="F184" s="1" t="s">
        <v>436</v>
      </c>
      <c r="G184" s="3" t="str">
        <f ca="1">INDIRECT("'"&amp;A184&amp;"'!"&amp;F184)</f>
        <v/>
      </c>
    </row>
    <row r="185" spans="1:7">
      <c r="A185" s="1" t="s">
        <v>456</v>
      </c>
      <c r="B185" s="1" t="s">
        <v>424</v>
      </c>
      <c r="C185" s="1">
        <f t="shared" ref="C185:C187" ca="1" si="66">INDIRECT("'"&amp;A185&amp;"'!"&amp;B185)</f>
        <v>7.04</v>
      </c>
      <c r="D185" s="1" t="s">
        <v>437</v>
      </c>
      <c r="E185" s="1">
        <f t="shared" ref="E185:E187" ca="1" si="67">INDIRECT("'"&amp;A185&amp;"'!"&amp;D185)</f>
        <v>0</v>
      </c>
      <c r="F185" s="1" t="s">
        <v>438</v>
      </c>
      <c r="G185" s="3" t="str">
        <f t="shared" ref="G185:G187" ca="1" si="68">INDIRECT("'"&amp;A185&amp;"'!"&amp;F185)</f>
        <v/>
      </c>
    </row>
    <row r="186" spans="1:7">
      <c r="A186" s="1"/>
      <c r="B186" s="1"/>
      <c r="C186" s="1" t="s">
        <v>112</v>
      </c>
      <c r="D186" s="1"/>
      <c r="E186" s="1"/>
      <c r="F186" s="1"/>
      <c r="G186" s="3"/>
    </row>
    <row r="187" spans="1:7">
      <c r="A187" s="1" t="s">
        <v>456</v>
      </c>
      <c r="B187" s="1" t="s">
        <v>425</v>
      </c>
      <c r="C187" s="1">
        <f t="shared" ca="1" si="66"/>
        <v>7.05</v>
      </c>
      <c r="D187" s="1" t="s">
        <v>439</v>
      </c>
      <c r="E187" s="1">
        <f t="shared" ca="1" si="67"/>
        <v>0</v>
      </c>
      <c r="F187" s="1" t="s">
        <v>440</v>
      </c>
      <c r="G187" s="3" t="str">
        <f t="shared" ca="1" si="68"/>
        <v/>
      </c>
    </row>
    <row r="188" spans="1:7">
      <c r="A188" s="1" t="s">
        <v>456</v>
      </c>
      <c r="B188" s="1" t="s">
        <v>426</v>
      </c>
      <c r="C188" s="1">
        <f t="shared" ref="C188:C193" ca="1" si="69">INDIRECT("'"&amp;A188&amp;"'!"&amp;B188)</f>
        <v>7.06</v>
      </c>
      <c r="D188" s="1" t="s">
        <v>441</v>
      </c>
      <c r="E188" s="1">
        <f t="shared" ref="E188:E193" ca="1" si="70">INDIRECT("'"&amp;A188&amp;"'!"&amp;D188)</f>
        <v>0</v>
      </c>
      <c r="F188" s="1" t="s">
        <v>442</v>
      </c>
      <c r="G188" s="3" t="str">
        <f t="shared" ref="G188:G193" ca="1" si="71">INDIRECT("'"&amp;A188&amp;"'!"&amp;F188)</f>
        <v/>
      </c>
    </row>
    <row r="189" spans="1:7">
      <c r="A189" s="1"/>
      <c r="B189" s="1"/>
      <c r="C189" s="1" t="s">
        <v>113</v>
      </c>
      <c r="D189" s="1"/>
      <c r="E189" s="1"/>
      <c r="F189" s="1"/>
      <c r="G189" s="3"/>
    </row>
    <row r="190" spans="1:7">
      <c r="A190" s="1"/>
      <c r="B190" s="1"/>
      <c r="C190" s="1" t="s">
        <v>113</v>
      </c>
      <c r="D190" s="1"/>
      <c r="E190" s="1"/>
      <c r="F190" s="1"/>
      <c r="G190" s="3"/>
    </row>
    <row r="191" spans="1:7">
      <c r="A191" s="1" t="s">
        <v>456</v>
      </c>
      <c r="B191" s="1" t="s">
        <v>427</v>
      </c>
      <c r="C191" s="1">
        <f t="shared" ca="1" si="69"/>
        <v>7.07</v>
      </c>
      <c r="D191" s="1" t="s">
        <v>443</v>
      </c>
      <c r="E191" s="1">
        <f t="shared" ca="1" si="70"/>
        <v>0</v>
      </c>
      <c r="F191" s="1" t="s">
        <v>444</v>
      </c>
      <c r="G191" s="3" t="str">
        <f t="shared" ca="1" si="71"/>
        <v/>
      </c>
    </row>
    <row r="192" spans="1:7">
      <c r="A192" s="1" t="s">
        <v>456</v>
      </c>
      <c r="B192" s="1" t="s">
        <v>428</v>
      </c>
      <c r="C192" s="1">
        <f t="shared" ca="1" si="69"/>
        <v>7.08</v>
      </c>
      <c r="D192" s="1" t="s">
        <v>445</v>
      </c>
      <c r="E192" s="1">
        <f t="shared" ca="1" si="70"/>
        <v>0</v>
      </c>
      <c r="F192" s="1" t="s">
        <v>446</v>
      </c>
      <c r="G192" s="3" t="str">
        <f t="shared" ca="1" si="71"/>
        <v/>
      </c>
    </row>
    <row r="193" spans="1:7">
      <c r="A193" s="1" t="s">
        <v>456</v>
      </c>
      <c r="B193" s="1" t="s">
        <v>429</v>
      </c>
      <c r="C193" s="1">
        <f t="shared" ca="1" si="69"/>
        <v>7.09</v>
      </c>
      <c r="D193" s="1" t="s">
        <v>447</v>
      </c>
      <c r="E193" s="1">
        <f t="shared" ca="1" si="70"/>
        <v>0</v>
      </c>
      <c r="F193" s="1" t="s">
        <v>448</v>
      </c>
      <c r="G193" s="3" t="str">
        <f t="shared" ca="1" si="71"/>
        <v/>
      </c>
    </row>
    <row r="194" spans="1:7">
      <c r="A194" s="1" t="s">
        <v>456</v>
      </c>
      <c r="B194" s="1" t="s">
        <v>430</v>
      </c>
      <c r="C194" s="38">
        <f t="shared" ref="C194" ca="1" si="72">INDIRECT("'"&amp;A194&amp;"'!"&amp;B194)</f>
        <v>7.1</v>
      </c>
      <c r="D194" s="1" t="s">
        <v>449</v>
      </c>
      <c r="E194" s="1">
        <f t="shared" ref="E194" ca="1" si="73">INDIRECT("'"&amp;A194&amp;"'!"&amp;D194)</f>
        <v>0</v>
      </c>
      <c r="F194" s="1" t="s">
        <v>450</v>
      </c>
      <c r="G194" s="3" t="str">
        <f t="shared" ref="G194" ca="1" si="74">INDIRECT("'"&amp;A194&amp;"'!"&amp;F194)</f>
        <v/>
      </c>
    </row>
  </sheetData>
  <autoFilter ref="A1:G194" xr:uid="{00000000-0009-0000-0000-000008000000}"/>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9E4BF"/>
  </sheetPr>
  <dimension ref="A1:E129"/>
  <sheetViews>
    <sheetView showGridLines="0" workbookViewId="0">
      <pane ySplit="5" topLeftCell="A76" activePane="bottomLeft" state="frozen"/>
      <selection activeCell="C3" sqref="C3"/>
      <selection pane="bottomLeft" activeCell="B110" sqref="B110"/>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51" customHeight="1">
      <c r="B3" s="391" t="s">
        <v>54</v>
      </c>
      <c r="C3" s="391"/>
      <c r="D3" s="1"/>
    </row>
    <row r="4" spans="2:4">
      <c r="B4" s="1"/>
      <c r="C4" s="1"/>
      <c r="D4" s="1"/>
    </row>
    <row r="5" spans="2:4" s="122" customFormat="1" ht="25.5" customHeight="1">
      <c r="B5" s="119" t="s">
        <v>1</v>
      </c>
      <c r="C5" s="125" t="s">
        <v>457</v>
      </c>
      <c r="D5" s="126" t="s">
        <v>458</v>
      </c>
    </row>
    <row r="6" spans="2:4" ht="25.5" customHeight="1">
      <c r="B6" s="392" t="s">
        <v>517</v>
      </c>
      <c r="C6" s="393"/>
      <c r="D6" s="250"/>
    </row>
    <row r="7" spans="2:4" ht="13">
      <c r="B7" s="232" t="s">
        <v>55</v>
      </c>
      <c r="C7" s="254"/>
      <c r="D7" s="255"/>
    </row>
    <row r="8" spans="2:4">
      <c r="B8" s="235">
        <v>3.01</v>
      </c>
      <c r="C8" s="81" t="s">
        <v>451</v>
      </c>
      <c r="D8" s="82"/>
    </row>
    <row r="9" spans="2:4">
      <c r="B9" s="143"/>
      <c r="C9" s="81" t="s">
        <v>452</v>
      </c>
      <c r="D9" s="82"/>
    </row>
    <row r="10" spans="2:4">
      <c r="B10" s="143"/>
      <c r="C10" s="81" t="s">
        <v>453</v>
      </c>
      <c r="D10" s="82"/>
    </row>
    <row r="11" spans="2:4">
      <c r="B11" s="143"/>
      <c r="C11" s="81" t="s">
        <v>454</v>
      </c>
      <c r="D11" s="82"/>
    </row>
    <row r="12" spans="2:4">
      <c r="B12" s="143"/>
      <c r="C12" s="81" t="s">
        <v>455</v>
      </c>
      <c r="D12" s="82"/>
    </row>
    <row r="13" spans="2:4">
      <c r="B13" s="235">
        <v>3.02</v>
      </c>
      <c r="C13" s="81" t="s">
        <v>451</v>
      </c>
      <c r="D13" s="92"/>
    </row>
    <row r="14" spans="2:4">
      <c r="B14" s="143"/>
      <c r="C14" s="81" t="s">
        <v>452</v>
      </c>
      <c r="D14" s="92"/>
    </row>
    <row r="15" spans="2:4">
      <c r="B15" s="143"/>
      <c r="C15" s="81" t="s">
        <v>453</v>
      </c>
      <c r="D15" s="92"/>
    </row>
    <row r="16" spans="2:4">
      <c r="B16" s="143"/>
      <c r="C16" s="81" t="s">
        <v>454</v>
      </c>
      <c r="D16" s="92"/>
    </row>
    <row r="17" spans="2:4">
      <c r="B17" s="143"/>
      <c r="C17" s="81" t="s">
        <v>455</v>
      </c>
      <c r="D17" s="92"/>
    </row>
    <row r="18" spans="2:4" ht="13">
      <c r="B18" s="232" t="s">
        <v>56</v>
      </c>
      <c r="C18" s="256"/>
      <c r="D18" s="257"/>
    </row>
    <row r="19" spans="2:4">
      <c r="B19" s="235">
        <v>3.03</v>
      </c>
      <c r="C19" s="81" t="s">
        <v>451</v>
      </c>
      <c r="D19" s="92"/>
    </row>
    <row r="20" spans="2:4">
      <c r="B20" s="143"/>
      <c r="C20" s="81" t="s">
        <v>452</v>
      </c>
      <c r="D20" s="92"/>
    </row>
    <row r="21" spans="2:4">
      <c r="B21" s="143"/>
      <c r="C21" s="81" t="s">
        <v>453</v>
      </c>
      <c r="D21" s="92"/>
    </row>
    <row r="22" spans="2:4">
      <c r="B22" s="143"/>
      <c r="C22" s="81" t="s">
        <v>454</v>
      </c>
      <c r="D22" s="92"/>
    </row>
    <row r="23" spans="2:4">
      <c r="B23" s="143"/>
      <c r="C23" s="81" t="s">
        <v>455</v>
      </c>
      <c r="D23" s="92"/>
    </row>
    <row r="24" spans="2:4" ht="13">
      <c r="B24" s="232" t="s">
        <v>58</v>
      </c>
      <c r="C24" s="256"/>
      <c r="D24" s="257"/>
    </row>
    <row r="25" spans="2:4">
      <c r="B25" s="235">
        <v>3.04</v>
      </c>
      <c r="C25" s="81" t="s">
        <v>451</v>
      </c>
      <c r="D25" s="92"/>
    </row>
    <row r="26" spans="2:4">
      <c r="B26" s="143"/>
      <c r="C26" s="81" t="s">
        <v>452</v>
      </c>
      <c r="D26" s="92"/>
    </row>
    <row r="27" spans="2:4">
      <c r="B27" s="143"/>
      <c r="C27" s="81" t="s">
        <v>453</v>
      </c>
      <c r="D27" s="92"/>
    </row>
    <row r="28" spans="2:4">
      <c r="B28" s="143"/>
      <c r="C28" s="81" t="s">
        <v>454</v>
      </c>
      <c r="D28" s="92"/>
    </row>
    <row r="29" spans="2:4">
      <c r="B29" s="143"/>
      <c r="C29" s="81" t="s">
        <v>455</v>
      </c>
      <c r="D29" s="92"/>
    </row>
    <row r="30" spans="2:4" ht="13">
      <c r="B30" s="251" t="s">
        <v>59</v>
      </c>
      <c r="C30" s="252"/>
      <c r="D30" s="253"/>
    </row>
    <row r="31" spans="2:4" ht="13">
      <c r="B31" s="232" t="s">
        <v>60</v>
      </c>
      <c r="C31" s="256"/>
      <c r="D31" s="257"/>
    </row>
    <row r="32" spans="2:4">
      <c r="B32" s="235">
        <v>3.05</v>
      </c>
      <c r="C32" s="81" t="s">
        <v>451</v>
      </c>
      <c r="D32" s="92"/>
    </row>
    <row r="33" spans="2:4">
      <c r="B33" s="143"/>
      <c r="C33" s="81" t="s">
        <v>452</v>
      </c>
      <c r="D33" s="92"/>
    </row>
    <row r="34" spans="2:4">
      <c r="B34" s="143"/>
      <c r="C34" s="81" t="s">
        <v>453</v>
      </c>
      <c r="D34" s="92"/>
    </row>
    <row r="35" spans="2:4">
      <c r="B35" s="143"/>
      <c r="C35" s="81" t="s">
        <v>454</v>
      </c>
      <c r="D35" s="92"/>
    </row>
    <row r="36" spans="2:4">
      <c r="B36" s="143"/>
      <c r="C36" s="81" t="s">
        <v>455</v>
      </c>
      <c r="D36" s="92"/>
    </row>
    <row r="37" spans="2:4">
      <c r="B37" s="235">
        <v>3.06</v>
      </c>
      <c r="C37" s="81" t="s">
        <v>451</v>
      </c>
      <c r="D37" s="92"/>
    </row>
    <row r="38" spans="2:4">
      <c r="B38" s="143"/>
      <c r="C38" s="81" t="s">
        <v>452</v>
      </c>
      <c r="D38" s="92"/>
    </row>
    <row r="39" spans="2:4">
      <c r="B39" s="143"/>
      <c r="C39" s="81" t="s">
        <v>453</v>
      </c>
      <c r="D39" s="92"/>
    </row>
    <row r="40" spans="2:4">
      <c r="B40" s="143"/>
      <c r="C40" s="81" t="s">
        <v>454</v>
      </c>
      <c r="D40" s="92"/>
    </row>
    <row r="41" spans="2:4">
      <c r="B41" s="143"/>
      <c r="C41" s="81" t="s">
        <v>455</v>
      </c>
      <c r="D41" s="92"/>
    </row>
    <row r="42" spans="2:4">
      <c r="B42" s="235">
        <v>3.07</v>
      </c>
      <c r="C42" s="81" t="s">
        <v>451</v>
      </c>
      <c r="D42" s="92"/>
    </row>
    <row r="43" spans="2:4">
      <c r="B43" s="143"/>
      <c r="C43" s="81" t="s">
        <v>452</v>
      </c>
      <c r="D43" s="92"/>
    </row>
    <row r="44" spans="2:4">
      <c r="B44" s="143"/>
      <c r="C44" s="81" t="s">
        <v>453</v>
      </c>
      <c r="D44" s="92"/>
    </row>
    <row r="45" spans="2:4">
      <c r="B45" s="143"/>
      <c r="C45" s="81" t="s">
        <v>454</v>
      </c>
      <c r="D45" s="92"/>
    </row>
    <row r="46" spans="2:4">
      <c r="B46" s="143"/>
      <c r="C46" s="81" t="s">
        <v>455</v>
      </c>
      <c r="D46" s="92"/>
    </row>
    <row r="47" spans="2:4">
      <c r="B47" s="235">
        <v>3.08</v>
      </c>
      <c r="C47" s="81" t="s">
        <v>451</v>
      </c>
      <c r="D47" s="92"/>
    </row>
    <row r="48" spans="2:4">
      <c r="B48" s="143"/>
      <c r="C48" s="81" t="s">
        <v>452</v>
      </c>
      <c r="D48" s="92"/>
    </row>
    <row r="49" spans="2:4">
      <c r="B49" s="143"/>
      <c r="C49" s="81" t="s">
        <v>453</v>
      </c>
      <c r="D49" s="92"/>
    </row>
    <row r="50" spans="2:4">
      <c r="B50" s="143"/>
      <c r="C50" s="81" t="s">
        <v>454</v>
      </c>
      <c r="D50" s="92"/>
    </row>
    <row r="51" spans="2:4">
      <c r="B51" s="143"/>
      <c r="C51" s="81" t="s">
        <v>455</v>
      </c>
      <c r="D51" s="92"/>
    </row>
    <row r="52" spans="2:4" ht="13">
      <c r="B52" s="232" t="s">
        <v>61</v>
      </c>
      <c r="C52" s="256"/>
      <c r="D52" s="257"/>
    </row>
    <row r="53" spans="2:4">
      <c r="B53" s="235">
        <v>3.09</v>
      </c>
      <c r="C53" s="81" t="s">
        <v>451</v>
      </c>
      <c r="D53" s="92"/>
    </row>
    <row r="54" spans="2:4">
      <c r="B54" s="143"/>
      <c r="C54" s="81" t="s">
        <v>452</v>
      </c>
      <c r="D54" s="92"/>
    </row>
    <row r="55" spans="2:4">
      <c r="B55" s="143"/>
      <c r="C55" s="81" t="s">
        <v>453</v>
      </c>
      <c r="D55" s="92"/>
    </row>
    <row r="56" spans="2:4">
      <c r="B56" s="143"/>
      <c r="C56" s="81" t="s">
        <v>454</v>
      </c>
      <c r="D56" s="92"/>
    </row>
    <row r="57" spans="2:4">
      <c r="B57" s="143"/>
      <c r="C57" s="81" t="s">
        <v>455</v>
      </c>
      <c r="D57" s="92"/>
    </row>
    <row r="58" spans="2:4" ht="13">
      <c r="B58" s="232" t="s">
        <v>62</v>
      </c>
      <c r="C58" s="256"/>
      <c r="D58" s="257"/>
    </row>
    <row r="59" spans="2:4">
      <c r="B59" s="236">
        <v>3.1</v>
      </c>
      <c r="C59" s="81" t="s">
        <v>451</v>
      </c>
      <c r="D59" s="92"/>
    </row>
    <row r="60" spans="2:4">
      <c r="B60" s="143"/>
      <c r="C60" s="81" t="s">
        <v>452</v>
      </c>
      <c r="D60" s="92"/>
    </row>
    <row r="61" spans="2:4">
      <c r="B61" s="143"/>
      <c r="C61" s="81" t="s">
        <v>453</v>
      </c>
      <c r="D61" s="92"/>
    </row>
    <row r="62" spans="2:4">
      <c r="B62" s="143"/>
      <c r="C62" s="81" t="s">
        <v>454</v>
      </c>
      <c r="D62" s="92"/>
    </row>
    <row r="63" spans="2:4">
      <c r="B63" s="143"/>
      <c r="C63" s="81" t="s">
        <v>455</v>
      </c>
      <c r="D63" s="92"/>
    </row>
    <row r="64" spans="2:4" ht="13">
      <c r="B64" s="232" t="s">
        <v>63</v>
      </c>
      <c r="C64" s="256"/>
      <c r="D64" s="257"/>
    </row>
    <row r="65" spans="2:4">
      <c r="B65" s="235">
        <v>3.11</v>
      </c>
      <c r="C65" s="81" t="s">
        <v>451</v>
      </c>
      <c r="D65" s="92"/>
    </row>
    <row r="66" spans="2:4">
      <c r="B66" s="143"/>
      <c r="C66" s="81" t="s">
        <v>452</v>
      </c>
      <c r="D66" s="92"/>
    </row>
    <row r="67" spans="2:4">
      <c r="B67" s="143"/>
      <c r="C67" s="81" t="s">
        <v>453</v>
      </c>
      <c r="D67" s="92"/>
    </row>
    <row r="68" spans="2:4">
      <c r="B68" s="143"/>
      <c r="C68" s="81" t="s">
        <v>454</v>
      </c>
      <c r="D68" s="92"/>
    </row>
    <row r="69" spans="2:4">
      <c r="B69" s="143"/>
      <c r="C69" s="81" t="s">
        <v>455</v>
      </c>
      <c r="D69" s="92"/>
    </row>
    <row r="70" spans="2:4" ht="13">
      <c r="B70" s="232" t="s">
        <v>519</v>
      </c>
      <c r="C70" s="256"/>
      <c r="D70" s="257"/>
    </row>
    <row r="71" spans="2:4">
      <c r="B71" s="235">
        <v>3.12</v>
      </c>
      <c r="C71" s="81" t="s">
        <v>451</v>
      </c>
      <c r="D71" s="92"/>
    </row>
    <row r="72" spans="2:4">
      <c r="B72" s="143"/>
      <c r="C72" s="81" t="s">
        <v>452</v>
      </c>
      <c r="D72" s="92"/>
    </row>
    <row r="73" spans="2:4">
      <c r="B73" s="143"/>
      <c r="C73" s="81" t="s">
        <v>453</v>
      </c>
      <c r="D73" s="92"/>
    </row>
    <row r="74" spans="2:4">
      <c r="B74" s="143"/>
      <c r="C74" s="81" t="s">
        <v>454</v>
      </c>
      <c r="D74" s="92"/>
    </row>
    <row r="75" spans="2:4">
      <c r="B75" s="143"/>
      <c r="C75" s="81" t="s">
        <v>455</v>
      </c>
      <c r="D75" s="92"/>
    </row>
    <row r="76" spans="2:4">
      <c r="B76" s="235">
        <v>3.13</v>
      </c>
      <c r="C76" s="81" t="s">
        <v>451</v>
      </c>
      <c r="D76" s="92"/>
    </row>
    <row r="77" spans="2:4">
      <c r="B77" s="143"/>
      <c r="C77" s="81" t="s">
        <v>452</v>
      </c>
      <c r="D77" s="92"/>
    </row>
    <row r="78" spans="2:4">
      <c r="B78" s="143"/>
      <c r="C78" s="81" t="s">
        <v>453</v>
      </c>
      <c r="D78" s="92"/>
    </row>
    <row r="79" spans="2:4">
      <c r="B79" s="143"/>
      <c r="C79" s="81" t="s">
        <v>454</v>
      </c>
      <c r="D79" s="92"/>
    </row>
    <row r="80" spans="2:4">
      <c r="B80" s="143"/>
      <c r="C80" s="81" t="s">
        <v>455</v>
      </c>
      <c r="D80" s="92"/>
    </row>
    <row r="81" spans="2:4" ht="13">
      <c r="B81" s="232" t="s">
        <v>520</v>
      </c>
      <c r="C81" s="256"/>
      <c r="D81" s="257"/>
    </row>
    <row r="82" spans="2:4">
      <c r="B82" s="235">
        <v>3.14</v>
      </c>
      <c r="C82" s="81" t="s">
        <v>451</v>
      </c>
      <c r="D82" s="92"/>
    </row>
    <row r="83" spans="2:4">
      <c r="B83" s="143"/>
      <c r="C83" s="81" t="s">
        <v>452</v>
      </c>
      <c r="D83" s="92"/>
    </row>
    <row r="84" spans="2:4">
      <c r="B84" s="143"/>
      <c r="C84" s="81" t="s">
        <v>453</v>
      </c>
      <c r="D84" s="92"/>
    </row>
    <row r="85" spans="2:4">
      <c r="B85" s="143"/>
      <c r="C85" s="81" t="s">
        <v>454</v>
      </c>
      <c r="D85" s="92"/>
    </row>
    <row r="86" spans="2:4">
      <c r="B86" s="143"/>
      <c r="C86" s="81" t="s">
        <v>455</v>
      </c>
      <c r="D86" s="92"/>
    </row>
    <row r="87" spans="2:4" ht="13">
      <c r="B87" s="232" t="s">
        <v>521</v>
      </c>
      <c r="C87" s="256"/>
      <c r="D87" s="257"/>
    </row>
    <row r="88" spans="2:4">
      <c r="B88" s="235">
        <v>3.15</v>
      </c>
      <c r="C88" s="81" t="s">
        <v>451</v>
      </c>
      <c r="D88" s="92"/>
    </row>
    <row r="89" spans="2:4">
      <c r="B89" s="143"/>
      <c r="C89" s="81" t="s">
        <v>452</v>
      </c>
      <c r="D89" s="92"/>
    </row>
    <row r="90" spans="2:4">
      <c r="B90" s="143"/>
      <c r="C90" s="81" t="s">
        <v>453</v>
      </c>
      <c r="D90" s="92"/>
    </row>
    <row r="91" spans="2:4">
      <c r="B91" s="143"/>
      <c r="C91" s="81" t="s">
        <v>454</v>
      </c>
      <c r="D91" s="92"/>
    </row>
    <row r="92" spans="2:4">
      <c r="B92" s="143"/>
      <c r="C92" s="81" t="s">
        <v>455</v>
      </c>
      <c r="D92" s="92"/>
    </row>
    <row r="93" spans="2:4" ht="13">
      <c r="B93" s="232" t="s">
        <v>667</v>
      </c>
      <c r="C93" s="256"/>
      <c r="D93" s="257"/>
    </row>
    <row r="94" spans="2:4">
      <c r="B94" s="235">
        <v>3.16</v>
      </c>
      <c r="C94" s="81" t="s">
        <v>451</v>
      </c>
      <c r="D94" s="92"/>
    </row>
    <row r="95" spans="2:4">
      <c r="B95" s="143"/>
      <c r="C95" s="81" t="s">
        <v>452</v>
      </c>
      <c r="D95" s="92"/>
    </row>
    <row r="96" spans="2:4">
      <c r="B96" s="143"/>
      <c r="C96" s="81" t="s">
        <v>453</v>
      </c>
      <c r="D96" s="92"/>
    </row>
    <row r="97" spans="2:4">
      <c r="B97" s="143"/>
      <c r="C97" s="81" t="s">
        <v>454</v>
      </c>
      <c r="D97" s="92"/>
    </row>
    <row r="98" spans="2:4">
      <c r="B98" s="144"/>
      <c r="C98" s="93" t="s">
        <v>455</v>
      </c>
      <c r="D98" s="94"/>
    </row>
    <row r="99" spans="2:4" ht="13">
      <c r="B99" s="232" t="s">
        <v>69</v>
      </c>
      <c r="C99" s="256"/>
      <c r="D99" s="257"/>
    </row>
    <row r="100" spans="2:4">
      <c r="B100" s="235">
        <v>3.17</v>
      </c>
      <c r="C100" s="81" t="s">
        <v>451</v>
      </c>
      <c r="D100" s="92"/>
    </row>
    <row r="101" spans="2:4">
      <c r="B101" s="143"/>
      <c r="C101" s="81" t="s">
        <v>452</v>
      </c>
      <c r="D101" s="92"/>
    </row>
    <row r="102" spans="2:4">
      <c r="B102" s="143"/>
      <c r="C102" s="81" t="s">
        <v>453</v>
      </c>
      <c r="D102" s="92"/>
    </row>
    <row r="103" spans="2:4">
      <c r="B103" s="143"/>
      <c r="C103" s="81" t="s">
        <v>454</v>
      </c>
      <c r="D103" s="92"/>
    </row>
    <row r="104" spans="2:4">
      <c r="B104" s="144"/>
      <c r="C104" s="93" t="s">
        <v>455</v>
      </c>
      <c r="D104" s="94"/>
    </row>
    <row r="105" spans="2:4">
      <c r="B105" s="235">
        <v>3.18</v>
      </c>
      <c r="C105" s="81" t="s">
        <v>451</v>
      </c>
      <c r="D105" s="92"/>
    </row>
    <row r="106" spans="2:4">
      <c r="B106" s="143"/>
      <c r="C106" s="81" t="s">
        <v>452</v>
      </c>
      <c r="D106" s="92"/>
    </row>
    <row r="107" spans="2:4">
      <c r="B107" s="143"/>
      <c r="C107" s="81" t="s">
        <v>453</v>
      </c>
      <c r="D107" s="92"/>
    </row>
    <row r="108" spans="2:4">
      <c r="B108" s="143"/>
      <c r="C108" s="81" t="s">
        <v>454</v>
      </c>
      <c r="D108" s="92"/>
    </row>
    <row r="109" spans="2:4">
      <c r="B109" s="144"/>
      <c r="C109" s="93" t="s">
        <v>455</v>
      </c>
      <c r="D109" s="94"/>
    </row>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sheetData>
  <autoFilter ref="B5:D98" xr:uid="{00000000-0009-0000-0000-000009000000}"/>
  <mergeCells count="2">
    <mergeCell ref="B3:C3"/>
    <mergeCell ref="B6:C6"/>
  </mergeCells>
  <hyperlinks>
    <hyperlink ref="B8" location="PCI!A3.01" display="PCI!A3.01" xr:uid="{00000000-0004-0000-0900-000000000000}"/>
    <hyperlink ref="B13" location="PCI!A3.02" display="PCI!A3.02" xr:uid="{00000000-0004-0000-0900-000001000000}"/>
    <hyperlink ref="B19" location="PCI!A3.03" display="PCI!A3.03" xr:uid="{00000000-0004-0000-0900-000002000000}"/>
    <hyperlink ref="B25" location="PCI!A3.04" display="PCI!A3.04" xr:uid="{00000000-0004-0000-0900-000003000000}"/>
    <hyperlink ref="B32" location="PCI!A3.05" display="PCI!A3.05" xr:uid="{00000000-0004-0000-0900-000004000000}"/>
    <hyperlink ref="B37" location="PCI!A3.06" display="PCI!A3.06" xr:uid="{00000000-0004-0000-0900-000005000000}"/>
    <hyperlink ref="B42" location="PCI!A3.07" display="PCI!A3.07" xr:uid="{00000000-0004-0000-0900-000006000000}"/>
    <hyperlink ref="B47" location="PCI!A3.08" display="PCI!A3.08" xr:uid="{00000000-0004-0000-0900-000007000000}"/>
    <hyperlink ref="B53" location="PCI!A3.09" display="PCI!A3.09" xr:uid="{00000000-0004-0000-0900-000008000000}"/>
    <hyperlink ref="B59" location="PCI!A3.10" display="PCI!A3.10" xr:uid="{00000000-0004-0000-0900-000009000000}"/>
    <hyperlink ref="B65" location="PCI!A3.11" display="PCI!A3.11" xr:uid="{00000000-0004-0000-0900-00000A000000}"/>
    <hyperlink ref="B71" location="PCI!A3.12" display="PCI!A3.12" xr:uid="{00000000-0004-0000-0900-00000B000000}"/>
    <hyperlink ref="B76" location="PCI!A3.13" display="PCI!A3.13" xr:uid="{00000000-0004-0000-0900-00000C000000}"/>
    <hyperlink ref="B82" location="PCI!A3.14" display="PCI!A3.14" xr:uid="{00000000-0004-0000-0900-00000D000000}"/>
    <hyperlink ref="B88" location="PCI!A3.15" display="PCI!A3.15" xr:uid="{00000000-0004-0000-0900-00000E000000}"/>
    <hyperlink ref="B94" location="PCI!A3.16" display="PCI!A3.16" xr:uid="{00000000-0004-0000-0900-00000F000000}"/>
    <hyperlink ref="B100" location="PCI!A3.17" display="PCI!A3.17" xr:uid="{00000000-0004-0000-0900-000010000000}"/>
    <hyperlink ref="B105" location="PCI!A3.18" display="PCI!A3.18" xr:uid="{00000000-0004-0000-0900-000011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9E4BF"/>
    <pageSetUpPr fitToPage="1"/>
  </sheetPr>
  <dimension ref="A1:AC120"/>
  <sheetViews>
    <sheetView showGridLines="0" workbookViewId="0">
      <pane ySplit="5" topLeftCell="A6" activePane="bottomLeft" state="frozen"/>
      <selection activeCell="C4" sqref="C4"/>
      <selection pane="bottomLeft" activeCell="C15" sqref="C15"/>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16384" width="9.1796875" hidden="1"/>
  </cols>
  <sheetData>
    <row r="1" spans="2:29" ht="13">
      <c r="B1" s="11" t="s">
        <v>821</v>
      </c>
      <c r="AA1" t="s">
        <v>117</v>
      </c>
      <c r="AB1" t="s">
        <v>118</v>
      </c>
      <c r="AC1" t="s">
        <v>119</v>
      </c>
    </row>
    <row r="3" spans="2:29" ht="51" customHeight="1">
      <c r="B3" s="391" t="s">
        <v>54</v>
      </c>
      <c r="C3" s="391"/>
      <c r="D3" s="1"/>
    </row>
    <row r="4" spans="2:29">
      <c r="B4" s="1"/>
      <c r="C4" s="1"/>
      <c r="D4" s="1"/>
    </row>
    <row r="5" spans="2:29" ht="26">
      <c r="B5" s="109" t="s">
        <v>1</v>
      </c>
      <c r="C5" s="110" t="s">
        <v>5</v>
      </c>
      <c r="D5" s="114" t="s">
        <v>6</v>
      </c>
      <c r="E5" s="115" t="s">
        <v>504</v>
      </c>
      <c r="F5" s="116" t="s">
        <v>8</v>
      </c>
    </row>
    <row r="6" spans="2:29" ht="25.5" customHeight="1">
      <c r="B6" s="392" t="s">
        <v>517</v>
      </c>
      <c r="C6" s="393"/>
      <c r="D6" s="258"/>
      <c r="E6" s="259"/>
      <c r="F6" s="260"/>
    </row>
    <row r="7" spans="2:29" ht="13">
      <c r="B7" s="232" t="s">
        <v>55</v>
      </c>
      <c r="C7" s="254"/>
      <c r="D7" s="264"/>
      <c r="E7" s="265"/>
      <c r="F7" s="266"/>
    </row>
    <row r="8" spans="2:29">
      <c r="B8" s="235">
        <v>3.01</v>
      </c>
      <c r="C8" s="81" t="s">
        <v>459</v>
      </c>
      <c r="D8" s="100"/>
      <c r="E8" s="101"/>
      <c r="F8" s="138"/>
    </row>
    <row r="9" spans="2:29">
      <c r="B9" s="143"/>
      <c r="C9" s="81" t="s">
        <v>460</v>
      </c>
      <c r="D9" s="100"/>
      <c r="E9" s="101"/>
      <c r="F9" s="138"/>
    </row>
    <row r="10" spans="2:29">
      <c r="B10" s="143"/>
      <c r="C10" s="81" t="s">
        <v>461</v>
      </c>
      <c r="D10" s="100"/>
      <c r="E10" s="101"/>
      <c r="F10" s="138"/>
    </row>
    <row r="11" spans="2:29">
      <c r="B11" s="143"/>
      <c r="C11" s="81" t="s">
        <v>462</v>
      </c>
      <c r="D11" s="100"/>
      <c r="E11" s="101"/>
      <c r="F11" s="138"/>
    </row>
    <row r="12" spans="2:29">
      <c r="B12" s="143"/>
      <c r="C12" s="81" t="s">
        <v>463</v>
      </c>
      <c r="D12" s="100"/>
      <c r="E12" s="101"/>
      <c r="F12" s="138"/>
    </row>
    <row r="13" spans="2:29">
      <c r="B13" s="235">
        <v>3.02</v>
      </c>
      <c r="C13" s="81" t="s">
        <v>459</v>
      </c>
      <c r="D13" s="100"/>
      <c r="E13" s="101"/>
      <c r="F13" s="138"/>
    </row>
    <row r="14" spans="2:29">
      <c r="B14" s="143"/>
      <c r="C14" s="81" t="s">
        <v>460</v>
      </c>
      <c r="D14" s="100"/>
      <c r="E14" s="101"/>
      <c r="F14" s="138"/>
    </row>
    <row r="15" spans="2:29">
      <c r="B15" s="143"/>
      <c r="C15" s="81" t="s">
        <v>461</v>
      </c>
      <c r="D15" s="100"/>
      <c r="E15" s="101"/>
      <c r="F15" s="138"/>
    </row>
    <row r="16" spans="2:29">
      <c r="B16" s="143"/>
      <c r="C16" s="81" t="s">
        <v>462</v>
      </c>
      <c r="D16" s="100"/>
      <c r="E16" s="101"/>
      <c r="F16" s="138"/>
    </row>
    <row r="17" spans="2:6">
      <c r="B17" s="143"/>
      <c r="C17" s="81" t="s">
        <v>463</v>
      </c>
      <c r="D17" s="100"/>
      <c r="E17" s="101"/>
      <c r="F17" s="138"/>
    </row>
    <row r="18" spans="2:6" ht="13">
      <c r="B18" s="232" t="s">
        <v>56</v>
      </c>
      <c r="C18" s="256"/>
      <c r="D18" s="264"/>
      <c r="E18" s="265"/>
      <c r="F18" s="266"/>
    </row>
    <row r="19" spans="2:6">
      <c r="B19" s="235">
        <v>3.03</v>
      </c>
      <c r="C19" s="81" t="s">
        <v>459</v>
      </c>
      <c r="D19" s="100"/>
      <c r="E19" s="101"/>
      <c r="F19" s="138"/>
    </row>
    <row r="20" spans="2:6">
      <c r="B20" s="143"/>
      <c r="C20" s="81" t="s">
        <v>460</v>
      </c>
      <c r="D20" s="100"/>
      <c r="E20" s="101"/>
      <c r="F20" s="138"/>
    </row>
    <row r="21" spans="2:6">
      <c r="B21" s="143"/>
      <c r="C21" s="81" t="s">
        <v>461</v>
      </c>
      <c r="D21" s="100"/>
      <c r="E21" s="101"/>
      <c r="F21" s="138"/>
    </row>
    <row r="22" spans="2:6">
      <c r="B22" s="143"/>
      <c r="C22" s="81" t="s">
        <v>462</v>
      </c>
      <c r="D22" s="100"/>
      <c r="E22" s="101"/>
      <c r="F22" s="138"/>
    </row>
    <row r="23" spans="2:6">
      <c r="B23" s="143"/>
      <c r="C23" s="81" t="s">
        <v>463</v>
      </c>
      <c r="D23" s="100"/>
      <c r="E23" s="101"/>
      <c r="F23" s="138"/>
    </row>
    <row r="24" spans="2:6" ht="13">
      <c r="B24" s="232" t="s">
        <v>58</v>
      </c>
      <c r="C24" s="256"/>
      <c r="D24" s="264"/>
      <c r="E24" s="265"/>
      <c r="F24" s="266"/>
    </row>
    <row r="25" spans="2:6">
      <c r="B25" s="235">
        <v>3.04</v>
      </c>
      <c r="C25" s="81" t="s">
        <v>459</v>
      </c>
      <c r="D25" s="100"/>
      <c r="E25" s="101"/>
      <c r="F25" s="138"/>
    </row>
    <row r="26" spans="2:6">
      <c r="B26" s="143"/>
      <c r="C26" s="81" t="s">
        <v>460</v>
      </c>
      <c r="D26" s="100"/>
      <c r="E26" s="101"/>
      <c r="F26" s="138"/>
    </row>
    <row r="27" spans="2:6">
      <c r="B27" s="143"/>
      <c r="C27" s="81" t="s">
        <v>461</v>
      </c>
      <c r="D27" s="100"/>
      <c r="E27" s="101"/>
      <c r="F27" s="138"/>
    </row>
    <row r="28" spans="2:6">
      <c r="B28" s="143"/>
      <c r="C28" s="81" t="s">
        <v>462</v>
      </c>
      <c r="D28" s="100"/>
      <c r="E28" s="101"/>
      <c r="F28" s="138"/>
    </row>
    <row r="29" spans="2:6">
      <c r="B29" s="143"/>
      <c r="C29" s="81" t="s">
        <v>463</v>
      </c>
      <c r="D29" s="100"/>
      <c r="E29" s="101"/>
      <c r="F29" s="138"/>
    </row>
    <row r="30" spans="2:6" ht="13">
      <c r="B30" s="251" t="s">
        <v>59</v>
      </c>
      <c r="C30" s="252"/>
      <c r="D30" s="261"/>
      <c r="E30" s="262"/>
      <c r="F30" s="263"/>
    </row>
    <row r="31" spans="2:6" ht="13">
      <c r="B31" s="232" t="s">
        <v>60</v>
      </c>
      <c r="C31" s="256"/>
      <c r="D31" s="264"/>
      <c r="E31" s="265"/>
      <c r="F31" s="266"/>
    </row>
    <row r="32" spans="2:6">
      <c r="B32" s="235">
        <v>3.05</v>
      </c>
      <c r="C32" s="81" t="s">
        <v>459</v>
      </c>
      <c r="D32" s="100"/>
      <c r="E32" s="101"/>
      <c r="F32" s="138"/>
    </row>
    <row r="33" spans="2:6">
      <c r="B33" s="143"/>
      <c r="C33" s="81" t="s">
        <v>460</v>
      </c>
      <c r="D33" s="100"/>
      <c r="E33" s="101"/>
      <c r="F33" s="138"/>
    </row>
    <row r="34" spans="2:6">
      <c r="B34" s="143"/>
      <c r="C34" s="81" t="s">
        <v>461</v>
      </c>
      <c r="D34" s="100"/>
      <c r="E34" s="101"/>
      <c r="F34" s="138"/>
    </row>
    <row r="35" spans="2:6">
      <c r="B35" s="143"/>
      <c r="C35" s="81" t="s">
        <v>462</v>
      </c>
      <c r="D35" s="100"/>
      <c r="E35" s="101"/>
      <c r="F35" s="138"/>
    </row>
    <row r="36" spans="2:6">
      <c r="B36" s="143"/>
      <c r="C36" s="81" t="s">
        <v>463</v>
      </c>
      <c r="D36" s="100"/>
      <c r="E36" s="101"/>
      <c r="F36" s="138"/>
    </row>
    <row r="37" spans="2:6">
      <c r="B37" s="235">
        <v>3.06</v>
      </c>
      <c r="C37" s="81" t="s">
        <v>459</v>
      </c>
      <c r="D37" s="100"/>
      <c r="E37" s="101"/>
      <c r="F37" s="138"/>
    </row>
    <row r="38" spans="2:6">
      <c r="B38" s="143"/>
      <c r="C38" s="81" t="s">
        <v>460</v>
      </c>
      <c r="D38" s="100"/>
      <c r="E38" s="101"/>
      <c r="F38" s="138"/>
    </row>
    <row r="39" spans="2:6">
      <c r="B39" s="143"/>
      <c r="C39" s="81" t="s">
        <v>461</v>
      </c>
      <c r="D39" s="100"/>
      <c r="E39" s="101"/>
      <c r="F39" s="138"/>
    </row>
    <row r="40" spans="2:6">
      <c r="B40" s="143"/>
      <c r="C40" s="81" t="s">
        <v>462</v>
      </c>
      <c r="D40" s="100"/>
      <c r="E40" s="101"/>
      <c r="F40" s="138"/>
    </row>
    <row r="41" spans="2:6">
      <c r="B41" s="143"/>
      <c r="C41" s="81" t="s">
        <v>463</v>
      </c>
      <c r="D41" s="100"/>
      <c r="E41" s="101"/>
      <c r="F41" s="138"/>
    </row>
    <row r="42" spans="2:6">
      <c r="B42" s="235">
        <v>3.07</v>
      </c>
      <c r="C42" s="81" t="s">
        <v>459</v>
      </c>
      <c r="D42" s="100"/>
      <c r="E42" s="101"/>
      <c r="F42" s="138"/>
    </row>
    <row r="43" spans="2:6">
      <c r="B43" s="143"/>
      <c r="C43" s="81" t="s">
        <v>460</v>
      </c>
      <c r="D43" s="100"/>
      <c r="E43" s="101"/>
      <c r="F43" s="138"/>
    </row>
    <row r="44" spans="2:6">
      <c r="B44" s="143"/>
      <c r="C44" s="81" t="s">
        <v>461</v>
      </c>
      <c r="D44" s="100"/>
      <c r="E44" s="101"/>
      <c r="F44" s="138"/>
    </row>
    <row r="45" spans="2:6">
      <c r="B45" s="143"/>
      <c r="C45" s="81" t="s">
        <v>462</v>
      </c>
      <c r="D45" s="100"/>
      <c r="E45" s="101"/>
      <c r="F45" s="138"/>
    </row>
    <row r="46" spans="2:6">
      <c r="B46" s="143"/>
      <c r="C46" s="81" t="s">
        <v>463</v>
      </c>
      <c r="D46" s="100"/>
      <c r="E46" s="101"/>
      <c r="F46" s="138"/>
    </row>
    <row r="47" spans="2:6">
      <c r="B47" s="235">
        <v>3.08</v>
      </c>
      <c r="C47" s="81" t="s">
        <v>459</v>
      </c>
      <c r="D47" s="100"/>
      <c r="E47" s="101"/>
      <c r="F47" s="138"/>
    </row>
    <row r="48" spans="2:6">
      <c r="B48" s="143"/>
      <c r="C48" s="81" t="s">
        <v>460</v>
      </c>
      <c r="D48" s="100"/>
      <c r="E48" s="101"/>
      <c r="F48" s="138"/>
    </row>
    <row r="49" spans="2:6">
      <c r="B49" s="143"/>
      <c r="C49" s="81" t="s">
        <v>461</v>
      </c>
      <c r="D49" s="100"/>
      <c r="E49" s="101"/>
      <c r="F49" s="138"/>
    </row>
    <row r="50" spans="2:6">
      <c r="B50" s="143"/>
      <c r="C50" s="81" t="s">
        <v>462</v>
      </c>
      <c r="D50" s="100"/>
      <c r="E50" s="101"/>
      <c r="F50" s="138"/>
    </row>
    <row r="51" spans="2:6">
      <c r="B51" s="143"/>
      <c r="C51" s="81" t="s">
        <v>463</v>
      </c>
      <c r="D51" s="100"/>
      <c r="E51" s="101"/>
      <c r="F51" s="138"/>
    </row>
    <row r="52" spans="2:6" ht="13">
      <c r="B52" s="232" t="s">
        <v>61</v>
      </c>
      <c r="C52" s="256"/>
      <c r="D52" s="264"/>
      <c r="E52" s="265"/>
      <c r="F52" s="266"/>
    </row>
    <row r="53" spans="2:6">
      <c r="B53" s="235">
        <v>3.09</v>
      </c>
      <c r="C53" s="81" t="s">
        <v>459</v>
      </c>
      <c r="D53" s="100"/>
      <c r="E53" s="101"/>
      <c r="F53" s="138"/>
    </row>
    <row r="54" spans="2:6">
      <c r="B54" s="143"/>
      <c r="C54" s="81" t="s">
        <v>460</v>
      </c>
      <c r="D54" s="100"/>
      <c r="E54" s="101"/>
      <c r="F54" s="138"/>
    </row>
    <row r="55" spans="2:6">
      <c r="B55" s="143"/>
      <c r="C55" s="81" t="s">
        <v>461</v>
      </c>
      <c r="D55" s="100"/>
      <c r="E55" s="101"/>
      <c r="F55" s="138"/>
    </row>
    <row r="56" spans="2:6">
      <c r="B56" s="143"/>
      <c r="C56" s="81" t="s">
        <v>462</v>
      </c>
      <c r="D56" s="100"/>
      <c r="E56" s="101"/>
      <c r="F56" s="138"/>
    </row>
    <row r="57" spans="2:6">
      <c r="B57" s="143"/>
      <c r="C57" s="81" t="s">
        <v>463</v>
      </c>
      <c r="D57" s="100"/>
      <c r="E57" s="101"/>
      <c r="F57" s="138"/>
    </row>
    <row r="58" spans="2:6" ht="13">
      <c r="B58" s="232" t="s">
        <v>62</v>
      </c>
      <c r="C58" s="256"/>
      <c r="D58" s="264"/>
      <c r="E58" s="265"/>
      <c r="F58" s="266"/>
    </row>
    <row r="59" spans="2:6">
      <c r="B59" s="236">
        <v>3.1</v>
      </c>
      <c r="C59" s="81" t="s">
        <v>459</v>
      </c>
      <c r="D59" s="100"/>
      <c r="E59" s="101"/>
      <c r="F59" s="138"/>
    </row>
    <row r="60" spans="2:6">
      <c r="B60" s="143"/>
      <c r="C60" s="81" t="s">
        <v>460</v>
      </c>
      <c r="D60" s="100"/>
      <c r="E60" s="101"/>
      <c r="F60" s="138"/>
    </row>
    <row r="61" spans="2:6">
      <c r="B61" s="143"/>
      <c r="C61" s="81" t="s">
        <v>461</v>
      </c>
      <c r="D61" s="100"/>
      <c r="E61" s="101"/>
      <c r="F61" s="138"/>
    </row>
    <row r="62" spans="2:6">
      <c r="B62" s="143"/>
      <c r="C62" s="81" t="s">
        <v>462</v>
      </c>
      <c r="D62" s="100"/>
      <c r="E62" s="101"/>
      <c r="F62" s="138"/>
    </row>
    <row r="63" spans="2:6">
      <c r="B63" s="143"/>
      <c r="C63" s="81" t="s">
        <v>463</v>
      </c>
      <c r="D63" s="100"/>
      <c r="E63" s="101"/>
      <c r="F63" s="138"/>
    </row>
    <row r="64" spans="2:6" ht="13">
      <c r="B64" s="232" t="s">
        <v>63</v>
      </c>
      <c r="C64" s="256"/>
      <c r="D64" s="264"/>
      <c r="E64" s="265"/>
      <c r="F64" s="266"/>
    </row>
    <row r="65" spans="2:6">
      <c r="B65" s="235">
        <v>3.11</v>
      </c>
      <c r="C65" s="81" t="s">
        <v>459</v>
      </c>
      <c r="D65" s="100"/>
      <c r="E65" s="101"/>
      <c r="F65" s="138"/>
    </row>
    <row r="66" spans="2:6">
      <c r="B66" s="143"/>
      <c r="C66" s="81" t="s">
        <v>460</v>
      </c>
      <c r="D66" s="100"/>
      <c r="E66" s="101"/>
      <c r="F66" s="138"/>
    </row>
    <row r="67" spans="2:6">
      <c r="B67" s="143"/>
      <c r="C67" s="81" t="s">
        <v>461</v>
      </c>
      <c r="D67" s="100"/>
      <c r="E67" s="101"/>
      <c r="F67" s="138"/>
    </row>
    <row r="68" spans="2:6">
      <c r="B68" s="143"/>
      <c r="C68" s="81" t="s">
        <v>462</v>
      </c>
      <c r="D68" s="100"/>
      <c r="E68" s="101"/>
      <c r="F68" s="138"/>
    </row>
    <row r="69" spans="2:6">
      <c r="B69" s="143"/>
      <c r="C69" s="81" t="s">
        <v>463</v>
      </c>
      <c r="D69" s="100"/>
      <c r="E69" s="101"/>
      <c r="F69" s="138"/>
    </row>
    <row r="70" spans="2:6" ht="13">
      <c r="B70" s="232" t="s">
        <v>519</v>
      </c>
      <c r="C70" s="256"/>
      <c r="D70" s="264"/>
      <c r="E70" s="265"/>
      <c r="F70" s="266"/>
    </row>
    <row r="71" spans="2:6">
      <c r="B71" s="235">
        <v>3.12</v>
      </c>
      <c r="C71" s="81" t="s">
        <v>459</v>
      </c>
      <c r="D71" s="100"/>
      <c r="E71" s="101"/>
      <c r="F71" s="138"/>
    </row>
    <row r="72" spans="2:6">
      <c r="B72" s="143"/>
      <c r="C72" s="81" t="s">
        <v>460</v>
      </c>
      <c r="D72" s="100"/>
      <c r="E72" s="101"/>
      <c r="F72" s="138"/>
    </row>
    <row r="73" spans="2:6">
      <c r="B73" s="143"/>
      <c r="C73" s="81" t="s">
        <v>461</v>
      </c>
      <c r="D73" s="100"/>
      <c r="E73" s="101"/>
      <c r="F73" s="138"/>
    </row>
    <row r="74" spans="2:6">
      <c r="B74" s="143"/>
      <c r="C74" s="81" t="s">
        <v>462</v>
      </c>
      <c r="D74" s="100"/>
      <c r="E74" s="101"/>
      <c r="F74" s="138"/>
    </row>
    <row r="75" spans="2:6">
      <c r="B75" s="143"/>
      <c r="C75" s="81" t="s">
        <v>463</v>
      </c>
      <c r="D75" s="100"/>
      <c r="E75" s="101"/>
      <c r="F75" s="138"/>
    </row>
    <row r="76" spans="2:6">
      <c r="B76" s="235">
        <v>3.13</v>
      </c>
      <c r="C76" s="81" t="s">
        <v>459</v>
      </c>
      <c r="D76" s="100"/>
      <c r="E76" s="101"/>
      <c r="F76" s="138"/>
    </row>
    <row r="77" spans="2:6">
      <c r="B77" s="143"/>
      <c r="C77" s="81" t="s">
        <v>460</v>
      </c>
      <c r="D77" s="100"/>
      <c r="E77" s="101"/>
      <c r="F77" s="138"/>
    </row>
    <row r="78" spans="2:6">
      <c r="B78" s="143"/>
      <c r="C78" s="81" t="s">
        <v>461</v>
      </c>
      <c r="D78" s="100"/>
      <c r="E78" s="101"/>
      <c r="F78" s="138"/>
    </row>
    <row r="79" spans="2:6">
      <c r="B79" s="143"/>
      <c r="C79" s="81" t="s">
        <v>462</v>
      </c>
      <c r="D79" s="100"/>
      <c r="E79" s="101"/>
      <c r="F79" s="138"/>
    </row>
    <row r="80" spans="2:6">
      <c r="B80" s="143"/>
      <c r="C80" s="81" t="s">
        <v>463</v>
      </c>
      <c r="D80" s="100"/>
      <c r="E80" s="101"/>
      <c r="F80" s="138"/>
    </row>
    <row r="81" spans="2:6" ht="13">
      <c r="B81" s="232" t="s">
        <v>520</v>
      </c>
      <c r="C81" s="256"/>
      <c r="D81" s="264"/>
      <c r="E81" s="265"/>
      <c r="F81" s="266"/>
    </row>
    <row r="82" spans="2:6">
      <c r="B82" s="235">
        <v>3.14</v>
      </c>
      <c r="C82" s="81" t="s">
        <v>459</v>
      </c>
      <c r="D82" s="100"/>
      <c r="E82" s="101"/>
      <c r="F82" s="138"/>
    </row>
    <row r="83" spans="2:6">
      <c r="B83" s="143"/>
      <c r="C83" s="81" t="s">
        <v>460</v>
      </c>
      <c r="D83" s="100"/>
      <c r="E83" s="101"/>
      <c r="F83" s="138"/>
    </row>
    <row r="84" spans="2:6">
      <c r="B84" s="143"/>
      <c r="C84" s="81" t="s">
        <v>461</v>
      </c>
      <c r="D84" s="100"/>
      <c r="E84" s="101"/>
      <c r="F84" s="138"/>
    </row>
    <row r="85" spans="2:6">
      <c r="B85" s="143"/>
      <c r="C85" s="81" t="s">
        <v>462</v>
      </c>
      <c r="D85" s="100"/>
      <c r="E85" s="101"/>
      <c r="F85" s="138"/>
    </row>
    <row r="86" spans="2:6">
      <c r="B86" s="143"/>
      <c r="C86" s="81" t="s">
        <v>463</v>
      </c>
      <c r="D86" s="100"/>
      <c r="E86" s="101"/>
      <c r="F86" s="138"/>
    </row>
    <row r="87" spans="2:6" ht="13">
      <c r="B87" s="232" t="s">
        <v>521</v>
      </c>
      <c r="C87" s="256"/>
      <c r="D87" s="264"/>
      <c r="E87" s="265"/>
      <c r="F87" s="266"/>
    </row>
    <row r="88" spans="2:6">
      <c r="B88" s="235">
        <v>3.15</v>
      </c>
      <c r="C88" s="81" t="s">
        <v>459</v>
      </c>
      <c r="D88" s="100"/>
      <c r="E88" s="101"/>
      <c r="F88" s="138"/>
    </row>
    <row r="89" spans="2:6">
      <c r="B89" s="143"/>
      <c r="C89" s="81" t="s">
        <v>460</v>
      </c>
      <c r="D89" s="100"/>
      <c r="E89" s="101"/>
      <c r="F89" s="138"/>
    </row>
    <row r="90" spans="2:6">
      <c r="B90" s="143"/>
      <c r="C90" s="81" t="s">
        <v>461</v>
      </c>
      <c r="D90" s="100"/>
      <c r="E90" s="101"/>
      <c r="F90" s="138"/>
    </row>
    <row r="91" spans="2:6">
      <c r="B91" s="143"/>
      <c r="C91" s="81" t="s">
        <v>462</v>
      </c>
      <c r="D91" s="100"/>
      <c r="E91" s="101"/>
      <c r="F91" s="138"/>
    </row>
    <row r="92" spans="2:6">
      <c r="B92" s="143"/>
      <c r="C92" s="81" t="s">
        <v>463</v>
      </c>
      <c r="D92" s="100"/>
      <c r="E92" s="101"/>
      <c r="F92" s="138"/>
    </row>
    <row r="93" spans="2:6" ht="13">
      <c r="B93" s="232" t="s">
        <v>524</v>
      </c>
      <c r="C93" s="256"/>
      <c r="D93" s="264"/>
      <c r="E93" s="265"/>
      <c r="F93" s="266"/>
    </row>
    <row r="94" spans="2:6">
      <c r="B94" s="235">
        <v>3.16</v>
      </c>
      <c r="C94" s="81" t="s">
        <v>459</v>
      </c>
      <c r="D94" s="100"/>
      <c r="E94" s="101"/>
      <c r="F94" s="138"/>
    </row>
    <row r="95" spans="2:6">
      <c r="B95" s="143"/>
      <c r="C95" s="81" t="s">
        <v>460</v>
      </c>
      <c r="D95" s="100"/>
      <c r="E95" s="101"/>
      <c r="F95" s="138"/>
    </row>
    <row r="96" spans="2:6">
      <c r="B96" s="143"/>
      <c r="C96" s="81" t="s">
        <v>461</v>
      </c>
      <c r="D96" s="100"/>
      <c r="E96" s="101"/>
      <c r="F96" s="138"/>
    </row>
    <row r="97" spans="2:6">
      <c r="B97" s="143"/>
      <c r="C97" s="81" t="s">
        <v>462</v>
      </c>
      <c r="D97" s="100"/>
      <c r="E97" s="101"/>
      <c r="F97" s="138"/>
    </row>
    <row r="98" spans="2:6">
      <c r="B98" s="144"/>
      <c r="C98" s="93" t="s">
        <v>463</v>
      </c>
      <c r="D98" s="100"/>
      <c r="E98" s="101"/>
      <c r="F98" s="138"/>
    </row>
    <row r="99" spans="2:6" ht="13">
      <c r="B99" s="232" t="s">
        <v>70</v>
      </c>
      <c r="C99" s="256"/>
      <c r="D99" s="264"/>
      <c r="E99" s="265"/>
      <c r="F99" s="266"/>
    </row>
    <row r="100" spans="2:6">
      <c r="B100" s="235">
        <v>3.17</v>
      </c>
      <c r="C100" s="81" t="s">
        <v>459</v>
      </c>
      <c r="D100" s="100"/>
      <c r="E100" s="101"/>
      <c r="F100" s="138"/>
    </row>
    <row r="101" spans="2:6">
      <c r="B101" s="143"/>
      <c r="C101" s="81" t="s">
        <v>460</v>
      </c>
      <c r="D101" s="100"/>
      <c r="E101" s="101"/>
      <c r="F101" s="138"/>
    </row>
    <row r="102" spans="2:6">
      <c r="B102" s="143"/>
      <c r="C102" s="81" t="s">
        <v>461</v>
      </c>
      <c r="D102" s="100"/>
      <c r="E102" s="101"/>
      <c r="F102" s="138"/>
    </row>
    <row r="103" spans="2:6">
      <c r="B103" s="143"/>
      <c r="C103" s="81" t="s">
        <v>462</v>
      </c>
      <c r="D103" s="100"/>
      <c r="E103" s="101"/>
      <c r="F103" s="138"/>
    </row>
    <row r="104" spans="2:6">
      <c r="B104" s="144"/>
      <c r="C104" s="93" t="s">
        <v>463</v>
      </c>
      <c r="D104" s="100"/>
      <c r="E104" s="101"/>
      <c r="F104" s="138"/>
    </row>
    <row r="105" spans="2:6">
      <c r="B105" s="235">
        <v>3.18</v>
      </c>
      <c r="C105" s="81" t="s">
        <v>459</v>
      </c>
      <c r="D105" s="100"/>
      <c r="E105" s="101"/>
      <c r="F105" s="138"/>
    </row>
    <row r="106" spans="2:6">
      <c r="B106" s="143"/>
      <c r="C106" s="81" t="s">
        <v>460</v>
      </c>
      <c r="D106" s="100"/>
      <c r="E106" s="101"/>
      <c r="F106" s="138"/>
    </row>
    <row r="107" spans="2:6">
      <c r="B107" s="143"/>
      <c r="C107" s="81" t="s">
        <v>461</v>
      </c>
      <c r="D107" s="100"/>
      <c r="E107" s="101"/>
      <c r="F107" s="138"/>
    </row>
    <row r="108" spans="2:6">
      <c r="B108" s="143"/>
      <c r="C108" s="81" t="s">
        <v>462</v>
      </c>
      <c r="D108" s="100"/>
      <c r="E108" s="101"/>
      <c r="F108" s="138"/>
    </row>
    <row r="109" spans="2:6">
      <c r="B109" s="144"/>
      <c r="C109" s="93" t="s">
        <v>463</v>
      </c>
      <c r="D109" s="100"/>
      <c r="E109" s="101"/>
      <c r="F109" s="138"/>
    </row>
    <row r="113" customFormat="1"/>
    <row r="114" customFormat="1"/>
    <row r="115" customFormat="1"/>
    <row r="116" customFormat="1"/>
    <row r="117" customFormat="1"/>
    <row r="118" customFormat="1"/>
    <row r="119" customFormat="1"/>
    <row r="120" customFormat="1"/>
  </sheetData>
  <autoFilter ref="B5:F98" xr:uid="{00000000-0009-0000-0000-00000A000000}"/>
  <mergeCells count="2">
    <mergeCell ref="B3:C3"/>
    <mergeCell ref="B6:C6"/>
  </mergeCells>
  <dataValidations count="2">
    <dataValidation type="list" allowBlank="1" showInputMessage="1" showErrorMessage="1" sqref="F71:F75 F8:F17 F25:F30 F19:F23 F59:F63 F37:F57 F100:F104 F32:F36 F65:F69 F105:F109 F76:F86 F88:F92 F94:F98" xr:uid="{00000000-0002-0000-0A00-000000000000}">
      <formula1>$AA$1:$AC$1</formula1>
    </dataValidation>
    <dataValidation type="date" allowBlank="1" showInputMessage="1" showErrorMessage="1" prompt="Enter a date value (for example, 19/10/2020)" sqref="E8:E109" xr:uid="{00000000-0002-0000-0A00-000001000000}">
      <formula1>StartDate</formula1>
      <formula2>EndDate</formula2>
    </dataValidation>
  </dataValidations>
  <hyperlinks>
    <hyperlink ref="B8" location="PCI!A3.01" display="PCI!A3.01" xr:uid="{00000000-0004-0000-0A00-000000000000}"/>
    <hyperlink ref="B13" location="PCI!A3.02" display="PCI!A3.02" xr:uid="{00000000-0004-0000-0A00-000001000000}"/>
    <hyperlink ref="B19" location="PCI!A3.03" display="PCI!A3.03" xr:uid="{00000000-0004-0000-0A00-000002000000}"/>
    <hyperlink ref="B25" location="PCI!A3.04" display="PCI!A3.04" xr:uid="{00000000-0004-0000-0A00-000003000000}"/>
    <hyperlink ref="B32" location="PCI!A3.05" display="PCI!A3.05" xr:uid="{00000000-0004-0000-0A00-000004000000}"/>
    <hyperlink ref="B37" location="PCI!A3.06" display="PCI!A3.06" xr:uid="{00000000-0004-0000-0A00-000005000000}"/>
    <hyperlink ref="B42" location="PCI!A3.07" display="PCI!A3.07" xr:uid="{00000000-0004-0000-0A00-000006000000}"/>
    <hyperlink ref="B47" location="PCI!A3.08" display="PCI!A3.08" xr:uid="{00000000-0004-0000-0A00-000007000000}"/>
    <hyperlink ref="B53" location="PCI!A3.09" display="PCI!A3.09" xr:uid="{00000000-0004-0000-0A00-000008000000}"/>
    <hyperlink ref="B59" location="PCI!A3.10" display="PCI!A3.10" xr:uid="{00000000-0004-0000-0A00-000009000000}"/>
    <hyperlink ref="B65" location="PCI!A3.11" display="PCI!A3.11" xr:uid="{00000000-0004-0000-0A00-00000A000000}"/>
    <hyperlink ref="B71" location="PCI!A3.12" display="PCI!A3.12" xr:uid="{00000000-0004-0000-0A00-00000B000000}"/>
    <hyperlink ref="B76" location="PCI!A3.13" display="PCI!A3.13" xr:uid="{00000000-0004-0000-0A00-00000C000000}"/>
    <hyperlink ref="B82" location="PCI!A3.14" display="PCI!A3.14" xr:uid="{00000000-0004-0000-0A00-00000D000000}"/>
    <hyperlink ref="B88" location="PCI!A3.15" display="PCI!A3.15" xr:uid="{00000000-0004-0000-0A00-00000E000000}"/>
    <hyperlink ref="B94" location="PCI!A3.16" display="PCI!A3.16" xr:uid="{00000000-0004-0000-0A00-00000F000000}"/>
    <hyperlink ref="B100" location="PCI!A3.17" display="PCI!A3.17" xr:uid="{00000000-0004-0000-0A00-000010000000}"/>
    <hyperlink ref="B105" location="PCI!A3.18" display="PCI!A3.18" xr:uid="{00000000-0004-0000-0A00-000011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389D1D"/>
  </sheetPr>
  <dimension ref="A1:AC47"/>
  <sheetViews>
    <sheetView showGridLines="0" zoomScaleNormal="100" workbookViewId="0">
      <pane xSplit="2" ySplit="3" topLeftCell="D4" activePane="bottomRight" state="frozen"/>
      <selection activeCell="C4" sqref="C4"/>
      <selection pane="topRight" activeCell="C4" sqref="C4"/>
      <selection pane="bottomLeft" activeCell="C4" sqref="C4"/>
      <selection pane="bottomRight" activeCell="D8" sqref="D8"/>
    </sheetView>
  </sheetViews>
  <sheetFormatPr defaultColWidth="0" defaultRowHeight="12.5" outlineLevelCol="1"/>
  <cols>
    <col min="1" max="1" width="6.54296875" customWidth="1"/>
    <col min="2" max="2" width="40.54296875" customWidth="1"/>
    <col min="3" max="3" width="36.54296875" customWidth="1" outlineLevel="1"/>
    <col min="4" max="4" width="65.5429687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col min="12" max="16384" width="9.1796875" hidden="1"/>
  </cols>
  <sheetData>
    <row r="1" spans="1:29" ht="13">
      <c r="A1" s="10" t="s">
        <v>819</v>
      </c>
      <c r="B1" s="1"/>
      <c r="C1" s="1"/>
      <c r="D1" s="1"/>
      <c r="E1" s="1"/>
      <c r="F1" s="1"/>
      <c r="G1" s="1"/>
      <c r="H1" s="1"/>
      <c r="I1" s="1"/>
      <c r="J1" s="1"/>
      <c r="Y1" t="s">
        <v>114</v>
      </c>
      <c r="Z1" t="s">
        <v>509</v>
      </c>
      <c r="AA1" t="s">
        <v>502</v>
      </c>
      <c r="AB1" t="s">
        <v>501</v>
      </c>
      <c r="AC1" t="s">
        <v>116</v>
      </c>
    </row>
    <row r="2" spans="1:29" ht="39" customHeight="1">
      <c r="B2" s="4" t="s">
        <v>73</v>
      </c>
      <c r="C2" s="1"/>
      <c r="D2" s="1"/>
      <c r="E2" s="1"/>
      <c r="F2" s="1"/>
      <c r="G2" s="1"/>
      <c r="H2" s="1"/>
      <c r="I2" s="1"/>
      <c r="J2" s="1"/>
      <c r="Y2" t="s">
        <v>117</v>
      </c>
      <c r="Z2" t="s">
        <v>118</v>
      </c>
      <c r="AA2" t="s">
        <v>119</v>
      </c>
    </row>
    <row r="3" spans="1:29" ht="39">
      <c r="A3" s="127" t="s">
        <v>1</v>
      </c>
      <c r="B3" s="32" t="s">
        <v>2</v>
      </c>
      <c r="C3" s="32" t="s">
        <v>3</v>
      </c>
      <c r="D3" s="32" t="s">
        <v>4</v>
      </c>
      <c r="E3" s="32" t="s">
        <v>503</v>
      </c>
      <c r="F3" s="32" t="s">
        <v>5</v>
      </c>
      <c r="G3" s="32" t="s">
        <v>6</v>
      </c>
      <c r="H3" s="32" t="s">
        <v>7</v>
      </c>
      <c r="I3" s="32" t="s">
        <v>8</v>
      </c>
      <c r="J3" s="107" t="s">
        <v>481</v>
      </c>
    </row>
    <row r="4" spans="1:29" ht="13">
      <c r="A4" s="267" t="s">
        <v>74</v>
      </c>
      <c r="B4" s="268"/>
      <c r="C4" s="269"/>
      <c r="D4" s="269"/>
      <c r="E4" s="269"/>
      <c r="F4" s="268"/>
      <c r="G4" s="269"/>
      <c r="H4" s="270"/>
      <c r="I4" s="271"/>
      <c r="J4" s="269"/>
    </row>
    <row r="5" spans="1:29" ht="13">
      <c r="A5" s="188" t="s">
        <v>55</v>
      </c>
      <c r="B5" s="189"/>
      <c r="C5" s="190"/>
      <c r="D5" s="190"/>
      <c r="E5" s="190"/>
      <c r="F5" s="189"/>
      <c r="G5" s="190"/>
      <c r="H5" s="191"/>
      <c r="I5" s="249"/>
      <c r="J5" s="190"/>
    </row>
    <row r="6" spans="1:29" ht="100">
      <c r="A6" s="40">
        <v>4.01</v>
      </c>
      <c r="B6" s="162" t="s">
        <v>668</v>
      </c>
      <c r="C6" s="197" t="s">
        <v>680</v>
      </c>
      <c r="D6" s="35"/>
      <c r="E6" s="39" t="str">
        <f>IF(R4.01=$Y$1,100%,IF(R4.01=$Z$1,80%,IF(R4.01=$AA$1,50%,IF(R4.01=$AB$1,20%,""))))</f>
        <v/>
      </c>
      <c r="F6" s="33"/>
      <c r="G6" s="34"/>
      <c r="H6" s="90"/>
      <c r="I6" s="34"/>
      <c r="J6" s="197" t="s">
        <v>689</v>
      </c>
    </row>
    <row r="7" spans="1:29" ht="13">
      <c r="A7" s="188" t="s">
        <v>46</v>
      </c>
      <c r="B7" s="189"/>
      <c r="C7" s="190"/>
      <c r="D7" s="190"/>
      <c r="E7" s="190"/>
      <c r="F7" s="189"/>
      <c r="G7" s="190"/>
      <c r="H7" s="191"/>
      <c r="I7" s="249"/>
      <c r="J7" s="190"/>
    </row>
    <row r="8" spans="1:29" ht="125">
      <c r="A8" s="40">
        <v>4.0199999999999996</v>
      </c>
      <c r="B8" s="162" t="s">
        <v>669</v>
      </c>
      <c r="C8" s="197" t="s">
        <v>681</v>
      </c>
      <c r="D8" s="35"/>
      <c r="E8" s="39" t="str">
        <f>IF(R4.02=$Y$1,100%,IF(R4.02=$Z$1,80%,IF(R4.02=$AA$1,50%,IF(R4.02=$AB$1,20%,""))))</f>
        <v/>
      </c>
      <c r="F8" s="33"/>
      <c r="G8" s="34"/>
      <c r="H8" s="90"/>
      <c r="I8" s="34"/>
      <c r="J8" s="197" t="s">
        <v>690</v>
      </c>
    </row>
    <row r="9" spans="1:29" ht="13">
      <c r="A9" s="188" t="s">
        <v>75</v>
      </c>
      <c r="B9" s="189"/>
      <c r="C9" s="190"/>
      <c r="D9" s="190"/>
      <c r="E9" s="190"/>
      <c r="F9" s="189"/>
      <c r="G9" s="190"/>
      <c r="H9" s="191"/>
      <c r="I9" s="249"/>
      <c r="J9" s="190"/>
    </row>
    <row r="10" spans="1:29" ht="62.5">
      <c r="A10" s="40">
        <v>4.03</v>
      </c>
      <c r="B10" s="162" t="s">
        <v>670</v>
      </c>
      <c r="C10" s="197" t="s">
        <v>682</v>
      </c>
      <c r="D10" s="35"/>
      <c r="E10" s="39" t="str">
        <f>IF(R4.03=$Y$1,100%,IF(R4.03=$Z$1,80%,IF(R4.03=$AA$1,50%,IF(R4.03=$AB$1,20%,""))))</f>
        <v/>
      </c>
      <c r="F10" s="33"/>
      <c r="G10" s="34"/>
      <c r="H10" s="90"/>
      <c r="I10" s="34"/>
      <c r="J10" s="197" t="s">
        <v>691</v>
      </c>
    </row>
    <row r="11" spans="1:29" ht="13">
      <c r="A11" s="267" t="s">
        <v>76</v>
      </c>
      <c r="B11" s="268"/>
      <c r="C11" s="269"/>
      <c r="D11" s="269"/>
      <c r="E11" s="269"/>
      <c r="F11" s="268"/>
      <c r="G11" s="269"/>
      <c r="H11" s="270"/>
      <c r="I11" s="271"/>
      <c r="J11" s="269"/>
    </row>
    <row r="12" spans="1:29" ht="13">
      <c r="A12" s="188" t="s">
        <v>705</v>
      </c>
      <c r="B12" s="189"/>
      <c r="C12" s="190"/>
      <c r="D12" s="190"/>
      <c r="E12" s="190"/>
      <c r="F12" s="189"/>
      <c r="G12" s="190"/>
      <c r="H12" s="191"/>
      <c r="I12" s="249"/>
      <c r="J12" s="190"/>
    </row>
    <row r="13" spans="1:29" ht="62.5">
      <c r="A13" s="40">
        <v>4.04</v>
      </c>
      <c r="B13" s="162" t="s">
        <v>671</v>
      </c>
      <c r="C13" s="197" t="s">
        <v>683</v>
      </c>
      <c r="D13" s="35"/>
      <c r="E13" s="39" t="str">
        <f>IF(R4.04=$Y$1,100%,IF(R4.04=$Z$1,80%,IF(R4.04=$AA$1,50%,IF(R4.04=$AB$1,20%,""))))</f>
        <v/>
      </c>
      <c r="F13" s="33"/>
      <c r="G13" s="34"/>
      <c r="H13" s="90"/>
      <c r="I13" s="34"/>
      <c r="J13" s="197" t="s">
        <v>692</v>
      </c>
    </row>
    <row r="14" spans="1:29" ht="13">
      <c r="A14" s="188" t="s">
        <v>698</v>
      </c>
      <c r="B14" s="189"/>
      <c r="C14" s="190"/>
      <c r="D14" s="190"/>
      <c r="E14" s="190"/>
      <c r="F14" s="189"/>
      <c r="G14" s="190"/>
      <c r="H14" s="191"/>
      <c r="I14" s="249"/>
      <c r="J14" s="190"/>
    </row>
    <row r="15" spans="1:29" ht="62.5">
      <c r="A15" s="40">
        <v>4.05</v>
      </c>
      <c r="B15" s="162" t="s">
        <v>672</v>
      </c>
      <c r="C15" s="197" t="s">
        <v>684</v>
      </c>
      <c r="D15" s="35"/>
      <c r="E15" s="39" t="str">
        <f>IF(R4.05=$Y$1,100%,IF(R4.05=$Z$1,80%,IF(R4.05=$AA$1,50%,IF(R4.05=$AB$1,20%,""))))</f>
        <v/>
      </c>
      <c r="F15" s="33"/>
      <c r="G15" s="34"/>
      <c r="H15" s="90"/>
      <c r="I15" s="34"/>
      <c r="J15" s="197" t="s">
        <v>693</v>
      </c>
    </row>
    <row r="16" spans="1:29" ht="62.5">
      <c r="A16" s="40">
        <v>4.0599999999999996</v>
      </c>
      <c r="B16" s="168" t="s">
        <v>673</v>
      </c>
      <c r="C16" s="197" t="s">
        <v>685</v>
      </c>
      <c r="D16" s="35"/>
      <c r="E16" s="39" t="str">
        <f>IF(R4.06=$Y$1,100%,IF(R4.06=$Z$1,80%,IF(R4.06=$AA$1,50%,IF(R4.06=$AB$1,20%,""))))</f>
        <v/>
      </c>
      <c r="F16" s="33"/>
      <c r="G16" s="34"/>
      <c r="H16" s="90"/>
      <c r="I16" s="34"/>
      <c r="J16" s="197" t="s">
        <v>694</v>
      </c>
    </row>
    <row r="17" spans="1:10" ht="75">
      <c r="A17" s="40">
        <v>4.07</v>
      </c>
      <c r="B17" s="162" t="s">
        <v>674</v>
      </c>
      <c r="C17" s="197" t="s">
        <v>686</v>
      </c>
      <c r="D17" s="35"/>
      <c r="E17" s="39" t="str">
        <f>IF(R4.07=$Y$1,100%,IF(R4.07=$Z$1,80%,IF(R4.07=$AA$1,50%,IF(R4.07=$AB$1,20%,""))))</f>
        <v/>
      </c>
      <c r="F17" s="33"/>
      <c r="G17" s="34"/>
      <c r="H17" s="90"/>
      <c r="I17" s="34"/>
      <c r="J17" s="197" t="s">
        <v>695</v>
      </c>
    </row>
    <row r="18" spans="1:10" ht="13">
      <c r="A18" s="267" t="s">
        <v>78</v>
      </c>
      <c r="B18" s="268"/>
      <c r="C18" s="269"/>
      <c r="D18" s="269"/>
      <c r="E18" s="269"/>
      <c r="F18" s="268"/>
      <c r="G18" s="269"/>
      <c r="H18" s="270"/>
      <c r="I18" s="271"/>
      <c r="J18" s="269"/>
    </row>
    <row r="19" spans="1:10" ht="13">
      <c r="A19" s="188" t="s">
        <v>80</v>
      </c>
      <c r="B19" s="189"/>
      <c r="C19" s="190"/>
      <c r="D19" s="190"/>
      <c r="E19" s="190"/>
      <c r="F19" s="189"/>
      <c r="G19" s="190"/>
      <c r="H19" s="191"/>
      <c r="I19" s="249"/>
      <c r="J19" s="190"/>
    </row>
    <row r="20" spans="1:10" ht="62.5">
      <c r="A20" s="40">
        <v>4.08</v>
      </c>
      <c r="B20" s="168" t="s">
        <v>675</v>
      </c>
      <c r="C20" s="197" t="s">
        <v>687</v>
      </c>
      <c r="D20" s="35"/>
      <c r="E20" s="39" t="str">
        <f>IF(R4.08=$Y$1,100%,IF(R4.08=$Z$1,80%,IF(R4.08=$AA$1,50%,IF(R4.08=$AB$1,20%,""))))</f>
        <v/>
      </c>
      <c r="F20" s="33"/>
      <c r="G20" s="34"/>
      <c r="H20" s="90"/>
      <c r="I20" s="34"/>
      <c r="J20" s="197" t="s">
        <v>696</v>
      </c>
    </row>
    <row r="21" spans="1:10" ht="125">
      <c r="A21" s="40">
        <v>4.09</v>
      </c>
      <c r="B21" s="162" t="s">
        <v>676</v>
      </c>
      <c r="C21" s="197" t="s">
        <v>688</v>
      </c>
      <c r="D21" s="35"/>
      <c r="E21" s="39" t="str">
        <f>IF(R4.09=$Y$1,100%,IF(R4.09=$Z$1,80%,IF(R4.09=$AA$1,50%,IF(R4.09=$AB$1,20%,""))))</f>
        <v/>
      </c>
      <c r="F21" s="33"/>
      <c r="G21" s="34"/>
      <c r="H21" s="90"/>
      <c r="I21" s="34"/>
      <c r="J21" s="197" t="s">
        <v>697</v>
      </c>
    </row>
    <row r="22" spans="1:10" ht="13">
      <c r="A22" s="267" t="s">
        <v>699</v>
      </c>
      <c r="B22" s="268"/>
      <c r="C22" s="269"/>
      <c r="D22" s="269"/>
      <c r="E22" s="269"/>
      <c r="F22" s="268"/>
      <c r="G22" s="269"/>
      <c r="H22" s="270"/>
      <c r="I22" s="271"/>
      <c r="J22" s="269"/>
    </row>
    <row r="23" spans="1:10" ht="13">
      <c r="A23" s="188" t="s">
        <v>700</v>
      </c>
      <c r="B23" s="189"/>
      <c r="C23" s="190"/>
      <c r="D23" s="190"/>
      <c r="E23" s="190"/>
      <c r="F23" s="189"/>
      <c r="G23" s="190"/>
      <c r="H23" s="191"/>
      <c r="I23" s="249"/>
      <c r="J23" s="190"/>
    </row>
    <row r="24" spans="1:10" ht="62.5">
      <c r="A24" s="41">
        <v>4.0999999999999996</v>
      </c>
      <c r="B24" s="162" t="s">
        <v>677</v>
      </c>
      <c r="C24" s="197" t="s">
        <v>79</v>
      </c>
      <c r="D24" s="35"/>
      <c r="E24" s="39" t="str">
        <f>IF(R4.10=$Y$1,100%,IF(R4.10=$Z$1,80%,IF(R4.10=$AA$1,50%,IF(R4.10=$AB$1,20%,""))))</f>
        <v/>
      </c>
      <c r="F24" s="33"/>
      <c r="G24" s="34"/>
      <c r="H24" s="90"/>
      <c r="I24" s="34"/>
      <c r="J24" s="197" t="s">
        <v>493</v>
      </c>
    </row>
    <row r="25" spans="1:10" ht="13">
      <c r="A25" s="188" t="s">
        <v>701</v>
      </c>
      <c r="B25" s="189"/>
      <c r="C25" s="190"/>
      <c r="D25" s="190"/>
      <c r="E25" s="190"/>
      <c r="F25" s="189"/>
      <c r="G25" s="190"/>
      <c r="H25" s="191"/>
      <c r="I25" s="249"/>
      <c r="J25" s="190"/>
    </row>
    <row r="26" spans="1:10" ht="112.5">
      <c r="A26" s="40">
        <v>4.1100000000000003</v>
      </c>
      <c r="B26" s="162" t="s">
        <v>678</v>
      </c>
      <c r="C26" s="197" t="s">
        <v>81</v>
      </c>
      <c r="D26" s="35"/>
      <c r="E26" s="39" t="str">
        <f>IF(R4.11=$Y$1,100%,IF(R4.11=$Z$1,80%,IF(R4.11=$AA$1,50%,IF(R4.11=$AB$1,20%,IF(R4.11=$AC$1,"n/a","")))))</f>
        <v/>
      </c>
      <c r="F26" s="33"/>
      <c r="G26" s="34"/>
      <c r="H26" s="90"/>
      <c r="I26" s="34"/>
      <c r="J26" s="197" t="s">
        <v>494</v>
      </c>
    </row>
    <row r="27" spans="1:10" ht="13" hidden="1">
      <c r="A27" s="83" t="s">
        <v>702</v>
      </c>
      <c r="B27" s="84"/>
      <c r="C27" s="85"/>
      <c r="D27" s="85"/>
      <c r="E27" s="85"/>
      <c r="F27" s="84"/>
      <c r="G27" s="85"/>
      <c r="H27" s="89"/>
      <c r="I27" s="86"/>
      <c r="J27" s="85"/>
    </row>
    <row r="28" spans="1:10" ht="62.5" hidden="1">
      <c r="A28" s="40">
        <v>4.12</v>
      </c>
      <c r="B28" s="163" t="s">
        <v>679</v>
      </c>
      <c r="C28" s="108" t="s">
        <v>82</v>
      </c>
      <c r="D28" s="35"/>
      <c r="E28" s="39" t="str">
        <f>IF(R4.12=$Y$1,100%,IF(R4.12=$Z$1,80%,IF(R4.12=$AA$1,50%,IF(R4.12=$AB$1,20%,""))))</f>
        <v/>
      </c>
      <c r="F28" s="33"/>
      <c r="G28" s="34"/>
      <c r="H28" s="90"/>
      <c r="I28" s="34"/>
      <c r="J28" s="108" t="s">
        <v>495</v>
      </c>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sheetData>
  <autoFilter ref="A3:J28" xr:uid="{00000000-0009-0000-0000-00000B000000}">
    <filterColumn colId="3">
      <customFilters>
        <customFilter operator="notEqual" val=" "/>
      </customFilters>
    </filterColumn>
  </autoFilter>
  <conditionalFormatting sqref="D6">
    <cfRule type="cellIs" dxfId="66" priority="26" operator="equal">
      <formula>"Not met"</formula>
    </cfRule>
  </conditionalFormatting>
  <conditionalFormatting sqref="D8">
    <cfRule type="cellIs" dxfId="65" priority="14" operator="equal">
      <formula>"Not met"</formula>
    </cfRule>
  </conditionalFormatting>
  <conditionalFormatting sqref="D10">
    <cfRule type="cellIs" dxfId="64" priority="13" operator="equal">
      <formula>"Not met"</formula>
    </cfRule>
  </conditionalFormatting>
  <conditionalFormatting sqref="D13">
    <cfRule type="cellIs" dxfId="63" priority="12" operator="equal">
      <formula>"Not met"</formula>
    </cfRule>
  </conditionalFormatting>
  <conditionalFormatting sqref="D15:D17">
    <cfRule type="cellIs" dxfId="62" priority="9" operator="equal">
      <formula>"Not met"</formula>
    </cfRule>
  </conditionalFormatting>
  <conditionalFormatting sqref="D20:D21">
    <cfRule type="cellIs" dxfId="61" priority="7" operator="equal">
      <formula>"Not met"</formula>
    </cfRule>
  </conditionalFormatting>
  <conditionalFormatting sqref="D24">
    <cfRule type="cellIs" dxfId="60" priority="6" operator="equal">
      <formula>"Not met"</formula>
    </cfRule>
  </conditionalFormatting>
  <conditionalFormatting sqref="D26">
    <cfRule type="cellIs" dxfId="59" priority="5" operator="equal">
      <formula>"Not met"</formula>
    </cfRule>
  </conditionalFormatting>
  <conditionalFormatting sqref="D28">
    <cfRule type="cellIs" dxfId="58" priority="4" operator="equal">
      <formula>"Not met"</formula>
    </cfRule>
  </conditionalFormatting>
  <dataValidations count="5">
    <dataValidation type="list" allowBlank="1" showInputMessage="1" showErrorMessage="1" sqref="I6 I28 I26 I24 I15:I21 I13 I10:I11 I8" xr:uid="{00000000-0002-0000-0B00-000000000000}">
      <formula1>$Y$2:$AA$2</formula1>
    </dataValidation>
    <dataValidation type="list" allowBlank="1" showInputMessage="1" showErrorMessage="1" sqref="D6 D28 D8 D24 D15:D21 D13 D10:D11" xr:uid="{00000000-0002-0000-0B00-000001000000}">
      <formula1>$Y$1:$AB$1</formula1>
    </dataValidation>
    <dataValidation allowBlank="1" showInputMessage="1" showErrorMessage="1" prompt="Value must be between 0% to 100%." sqref="E6 E8 E13 E15:E17 E28 E24 E10 E20:E21 E26" xr:uid="{00000000-0002-0000-0B00-000002000000}"/>
    <dataValidation type="date" allowBlank="1" showInputMessage="1" showErrorMessage="1" prompt="Enter a date value (for example, 19/10/2020)" sqref="H6:H28" xr:uid="{00000000-0002-0000-0B00-000003000000}">
      <formula1>StartDate</formula1>
      <formula2>EndDate</formula2>
    </dataValidation>
    <dataValidation type="list" allowBlank="1" showInputMessage="1" showErrorMessage="1" sqref="D26" xr:uid="{62FCFE19-994A-4AE2-A2B2-3BB2C88F7494}">
      <formula1>$Y$1:$AC$1</formula1>
    </dataValidation>
  </dataValidations>
  <hyperlinks>
    <hyperlink ref="C6" location="'Med-EL'!E4.01" display="Click here to navigate to the list of evidence for Action 4.1" xr:uid="{00000000-0004-0000-0B00-000000000000}"/>
    <hyperlink ref="J6" location="'Med-TL'!T4.01" display="Click here to navigate to the task list for Action 4.1" xr:uid="{00000000-0004-0000-0B00-000001000000}"/>
    <hyperlink ref="J8" location="'Med-TL'!T4.02" display="Click here to navigate to the task list for Action 4.2" xr:uid="{00000000-0004-0000-0B00-000002000000}"/>
    <hyperlink ref="J10" location="'Med-TL'!T4.03" display="Click here to navigate to the task list for Action 4.3" xr:uid="{00000000-0004-0000-0B00-000003000000}"/>
    <hyperlink ref="J13" location="'Med-TL'!T4.04" display="Click here to navigate to the task list for Action 4.4" xr:uid="{00000000-0004-0000-0B00-000004000000}"/>
    <hyperlink ref="J15" location="'Med-TL'!T4.05" display="Click here to navigate to the task list for Action 4.5" xr:uid="{00000000-0004-0000-0B00-000005000000}"/>
    <hyperlink ref="J16" location="'Med-TL'!T4.06" display="Click here to navigate to the task list for Action 4.6" xr:uid="{00000000-0004-0000-0B00-000006000000}"/>
    <hyperlink ref="J17" location="'Med-TL'!T4.07" display="Click here to navigate to the task list for Action 4.7" xr:uid="{00000000-0004-0000-0B00-000007000000}"/>
    <hyperlink ref="J20" location="'Med-TL'!T4.08" display="Click here to navigate to the task list for Action 4.8" xr:uid="{00000000-0004-0000-0B00-000008000000}"/>
    <hyperlink ref="J21" location="'Med-TL'!T4.09" display="Click here to navigate to the task list for Action 4.9" xr:uid="{00000000-0004-0000-0B00-000009000000}"/>
    <hyperlink ref="J24" location="'Med-TL'!T4.10" display="Click here to navigate to the task list for Action 4.10" xr:uid="{00000000-0004-0000-0B00-00000A000000}"/>
    <hyperlink ref="J26" location="'Med-TL'!T4.11" display="Click here to navigate to the task list for Action 4.11" xr:uid="{00000000-0004-0000-0B00-00000B000000}"/>
    <hyperlink ref="J28" location="'Med-TL'!T4.12" display="Click here to navigate to the task list for Action 4.12" xr:uid="{00000000-0004-0000-0B00-00000C000000}"/>
    <hyperlink ref="C8" location="'Med-EL'!E4.02" display="Click here to navigate to the list of evidence for Action 4.2" xr:uid="{00000000-0004-0000-0B00-000010000000}"/>
    <hyperlink ref="C10" location="'Med-EL'!E4.03" display="Click here to navigate to the list of evidence for Action 4.3" xr:uid="{00000000-0004-0000-0B00-000011000000}"/>
    <hyperlink ref="C13" location="'Med-EL'!E4.04" display="Click here to navigate to the list of evidence for Action 4.4" xr:uid="{00000000-0004-0000-0B00-000012000000}"/>
    <hyperlink ref="C15" location="'Med-EL'!E4.05" display="Click here to navigate to the list of evidence for Action 4.5" xr:uid="{00000000-0004-0000-0B00-000013000000}"/>
    <hyperlink ref="C16" location="'Med-EL'!E4.06" display="Click here to navigate to the list of evidence for Action 4.6" xr:uid="{00000000-0004-0000-0B00-000014000000}"/>
    <hyperlink ref="C17" location="'Med-EL'!E4.07" display="Click here to navigate to the list of evidence for Action 4.7" xr:uid="{00000000-0004-0000-0B00-000015000000}"/>
    <hyperlink ref="C20" location="'Med-EL'!E4.08" display="Click here to navigate to the list of evidence for Action 4.8" xr:uid="{00000000-0004-0000-0B00-000016000000}"/>
    <hyperlink ref="C21" location="'Med-EL'!E4.09" display="Click here to navigate to the list of evidence for Action 4.9" xr:uid="{00000000-0004-0000-0B00-000017000000}"/>
    <hyperlink ref="C24" location="'Med-EL'!E4.10" display="Click here to navigate to the list of evidence for Action 4.10" xr:uid="{00000000-0004-0000-0B00-000018000000}"/>
    <hyperlink ref="C26" location="'Med-EL'!E4.11" display="Click here to navigate to the list of evidence for Action 4.11" xr:uid="{00000000-0004-0000-0B00-000019000000}"/>
    <hyperlink ref="C28" location="'Med-EL'!E4.12" display="Click here to navigate to the list of evidence for Action 4.12" xr:uid="{00000000-0004-0000-0B00-00001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EFCE"/>
  </sheetPr>
  <dimension ref="A1:E93"/>
  <sheetViews>
    <sheetView showGridLines="0" workbookViewId="0">
      <pane ySplit="5" topLeftCell="A45" activePane="bottomLeft" state="frozen"/>
      <selection activeCell="C3" sqref="C3"/>
      <selection pane="bottomLeft" activeCell="B81" sqref="B81"/>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25">
      <c r="B3" s="42" t="s">
        <v>73</v>
      </c>
      <c r="C3" s="1"/>
      <c r="D3" s="1"/>
    </row>
    <row r="4" spans="2:4">
      <c r="B4" s="1"/>
      <c r="C4" s="1"/>
      <c r="D4" s="1"/>
    </row>
    <row r="5" spans="2:4" s="122" customFormat="1" ht="25.5" customHeight="1">
      <c r="B5" s="118" t="s">
        <v>1</v>
      </c>
      <c r="C5" s="123" t="s">
        <v>457</v>
      </c>
      <c r="D5" s="124" t="s">
        <v>458</v>
      </c>
    </row>
    <row r="6" spans="2:4" ht="13">
      <c r="B6" s="272" t="s">
        <v>74</v>
      </c>
      <c r="C6" s="273"/>
      <c r="D6" s="274"/>
    </row>
    <row r="7" spans="2:4" ht="13">
      <c r="B7" s="275" t="s">
        <v>55</v>
      </c>
      <c r="C7" s="276"/>
      <c r="D7" s="277"/>
    </row>
    <row r="8" spans="2:4">
      <c r="B8" s="278">
        <v>4.01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ht="13">
      <c r="B13" s="275" t="s">
        <v>46</v>
      </c>
      <c r="C13" s="276"/>
      <c r="D13" s="277"/>
    </row>
    <row r="14" spans="2:4">
      <c r="B14" s="278">
        <v>4.0199999999999996</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ht="13">
      <c r="B19" s="275" t="s">
        <v>75</v>
      </c>
      <c r="C19" s="276"/>
      <c r="D19" s="277"/>
    </row>
    <row r="20" spans="2:4">
      <c r="B20" s="278">
        <v>4.03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ht="13">
      <c r="B25" s="272" t="s">
        <v>76</v>
      </c>
      <c r="C25" s="273"/>
      <c r="D25" s="274"/>
    </row>
    <row r="26" spans="2:4" ht="13">
      <c r="B26" s="275" t="s">
        <v>705</v>
      </c>
      <c r="C26" s="276"/>
      <c r="D26" s="277"/>
    </row>
    <row r="27" spans="2:4">
      <c r="B27" s="278">
        <v>4.04</v>
      </c>
      <c r="C27" s="13" t="s">
        <v>451</v>
      </c>
      <c r="D27" s="14"/>
    </row>
    <row r="28" spans="2:4">
      <c r="B28" s="145"/>
      <c r="C28" s="13" t="s">
        <v>452</v>
      </c>
      <c r="D28" s="14"/>
    </row>
    <row r="29" spans="2:4">
      <c r="B29" s="145"/>
      <c r="C29" s="13" t="s">
        <v>453</v>
      </c>
      <c r="D29" s="14"/>
    </row>
    <row r="30" spans="2:4">
      <c r="B30" s="145"/>
      <c r="C30" s="13" t="s">
        <v>454</v>
      </c>
      <c r="D30" s="14"/>
    </row>
    <row r="31" spans="2:4">
      <c r="B31" s="145"/>
      <c r="C31" s="13" t="s">
        <v>455</v>
      </c>
      <c r="D31" s="14"/>
    </row>
    <row r="32" spans="2:4" ht="13">
      <c r="B32" s="275" t="s">
        <v>703</v>
      </c>
      <c r="C32" s="276"/>
      <c r="D32" s="277"/>
    </row>
    <row r="33" spans="2:4">
      <c r="B33" s="278">
        <v>4.05</v>
      </c>
      <c r="C33" s="13" t="s">
        <v>451</v>
      </c>
      <c r="D33" s="14"/>
    </row>
    <row r="34" spans="2:4">
      <c r="B34" s="145"/>
      <c r="C34" s="13" t="s">
        <v>452</v>
      </c>
      <c r="D34" s="14"/>
    </row>
    <row r="35" spans="2:4">
      <c r="B35" s="145"/>
      <c r="C35" s="13" t="s">
        <v>453</v>
      </c>
      <c r="D35" s="14"/>
    </row>
    <row r="36" spans="2:4">
      <c r="B36" s="145"/>
      <c r="C36" s="13" t="s">
        <v>454</v>
      </c>
      <c r="D36" s="14"/>
    </row>
    <row r="37" spans="2:4">
      <c r="B37" s="145"/>
      <c r="C37" s="13" t="s">
        <v>455</v>
      </c>
      <c r="D37" s="14"/>
    </row>
    <row r="38" spans="2:4">
      <c r="B38" s="278">
        <v>4.0599999999999996</v>
      </c>
      <c r="C38" s="13" t="s">
        <v>451</v>
      </c>
      <c r="D38" s="14"/>
    </row>
    <row r="39" spans="2:4">
      <c r="B39" s="145"/>
      <c r="C39" s="13" t="s">
        <v>452</v>
      </c>
      <c r="D39" s="14"/>
    </row>
    <row r="40" spans="2:4">
      <c r="B40" s="145"/>
      <c r="C40" s="13" t="s">
        <v>453</v>
      </c>
      <c r="D40" s="14"/>
    </row>
    <row r="41" spans="2:4">
      <c r="B41" s="145"/>
      <c r="C41" s="13" t="s">
        <v>454</v>
      </c>
      <c r="D41" s="14"/>
    </row>
    <row r="42" spans="2:4">
      <c r="B42" s="145"/>
      <c r="C42" s="13" t="s">
        <v>455</v>
      </c>
      <c r="D42" s="14"/>
    </row>
    <row r="43" spans="2:4">
      <c r="B43" s="278">
        <v>4.07</v>
      </c>
      <c r="C43" s="13" t="s">
        <v>451</v>
      </c>
      <c r="D43" s="14"/>
    </row>
    <row r="44" spans="2:4">
      <c r="B44" s="145"/>
      <c r="C44" s="13" t="s">
        <v>452</v>
      </c>
      <c r="D44" s="14"/>
    </row>
    <row r="45" spans="2:4">
      <c r="B45" s="145"/>
      <c r="C45" s="13" t="s">
        <v>453</v>
      </c>
      <c r="D45" s="14"/>
    </row>
    <row r="46" spans="2:4">
      <c r="B46" s="145"/>
      <c r="C46" s="13" t="s">
        <v>454</v>
      </c>
      <c r="D46" s="14"/>
    </row>
    <row r="47" spans="2:4">
      <c r="B47" s="145"/>
      <c r="C47" s="13" t="s">
        <v>455</v>
      </c>
      <c r="D47" s="14"/>
    </row>
    <row r="48" spans="2:4" ht="13">
      <c r="B48" s="272" t="s">
        <v>78</v>
      </c>
      <c r="C48" s="273"/>
      <c r="D48" s="274"/>
    </row>
    <row r="49" spans="2:4" ht="13">
      <c r="B49" s="275" t="s">
        <v>704</v>
      </c>
      <c r="C49" s="276"/>
      <c r="D49" s="277"/>
    </row>
    <row r="50" spans="2:4">
      <c r="B50" s="278">
        <v>4.08</v>
      </c>
      <c r="C50" s="13" t="s">
        <v>451</v>
      </c>
      <c r="D50" s="14"/>
    </row>
    <row r="51" spans="2:4">
      <c r="B51" s="145"/>
      <c r="C51" s="13" t="s">
        <v>452</v>
      </c>
      <c r="D51" s="14"/>
    </row>
    <row r="52" spans="2:4">
      <c r="B52" s="145"/>
      <c r="C52" s="13" t="s">
        <v>453</v>
      </c>
      <c r="D52" s="14"/>
    </row>
    <row r="53" spans="2:4">
      <c r="B53" s="145"/>
      <c r="C53" s="13" t="s">
        <v>454</v>
      </c>
      <c r="D53" s="14"/>
    </row>
    <row r="54" spans="2:4">
      <c r="B54" s="145"/>
      <c r="C54" s="13" t="s">
        <v>455</v>
      </c>
      <c r="D54" s="14"/>
    </row>
    <row r="55" spans="2:4">
      <c r="B55" s="278">
        <v>4.09</v>
      </c>
      <c r="C55" s="13" t="s">
        <v>451</v>
      </c>
      <c r="D55" s="14"/>
    </row>
    <row r="56" spans="2:4">
      <c r="B56" s="145"/>
      <c r="C56" s="13" t="s">
        <v>452</v>
      </c>
      <c r="D56" s="14"/>
    </row>
    <row r="57" spans="2:4">
      <c r="B57" s="145"/>
      <c r="C57" s="13" t="s">
        <v>453</v>
      </c>
      <c r="D57" s="14"/>
    </row>
    <row r="58" spans="2:4">
      <c r="B58" s="145"/>
      <c r="C58" s="13" t="s">
        <v>454</v>
      </c>
      <c r="D58" s="14"/>
    </row>
    <row r="59" spans="2:4">
      <c r="B59" s="145"/>
      <c r="C59" s="13" t="s">
        <v>455</v>
      </c>
      <c r="D59" s="14"/>
    </row>
    <row r="60" spans="2:4" ht="13">
      <c r="B60" s="272" t="s">
        <v>83</v>
      </c>
      <c r="C60" s="273"/>
      <c r="D60" s="274"/>
    </row>
    <row r="61" spans="2:4" ht="13">
      <c r="B61" s="275" t="s">
        <v>84</v>
      </c>
      <c r="C61" s="276"/>
      <c r="D61" s="277"/>
    </row>
    <row r="62" spans="2:4">
      <c r="B62" s="279">
        <v>4.0999999999999996</v>
      </c>
      <c r="C62" s="13" t="s">
        <v>451</v>
      </c>
      <c r="D62" s="14"/>
    </row>
    <row r="63" spans="2:4">
      <c r="B63" s="145"/>
      <c r="C63" s="13" t="s">
        <v>452</v>
      </c>
      <c r="D63" s="14"/>
    </row>
    <row r="64" spans="2:4">
      <c r="B64" s="145"/>
      <c r="C64" s="13" t="s">
        <v>453</v>
      </c>
      <c r="D64" s="14"/>
    </row>
    <row r="65" spans="2:4">
      <c r="B65" s="145"/>
      <c r="C65" s="13" t="s">
        <v>454</v>
      </c>
      <c r="D65" s="14"/>
    </row>
    <row r="66" spans="2:4">
      <c r="B66" s="145"/>
      <c r="C66" s="13" t="s">
        <v>455</v>
      </c>
      <c r="D66" s="14"/>
    </row>
    <row r="67" spans="2:4" ht="13">
      <c r="B67" s="275" t="s">
        <v>85</v>
      </c>
      <c r="C67" s="276"/>
      <c r="D67" s="277"/>
    </row>
    <row r="68" spans="2:4">
      <c r="B68" s="278">
        <v>4.1100000000000003</v>
      </c>
      <c r="C68" s="13" t="s">
        <v>451</v>
      </c>
      <c r="D68" s="14"/>
    </row>
    <row r="69" spans="2:4">
      <c r="B69" s="145"/>
      <c r="C69" s="13" t="s">
        <v>452</v>
      </c>
      <c r="D69" s="14"/>
    </row>
    <row r="70" spans="2:4">
      <c r="B70" s="145"/>
      <c r="C70" s="13" t="s">
        <v>453</v>
      </c>
      <c r="D70" s="14"/>
    </row>
    <row r="71" spans="2:4">
      <c r="B71" s="145"/>
      <c r="C71" s="13" t="s">
        <v>454</v>
      </c>
      <c r="D71" s="14"/>
    </row>
    <row r="72" spans="2:4">
      <c r="B72" s="145"/>
      <c r="C72" s="13" t="s">
        <v>455</v>
      </c>
      <c r="D72" s="14"/>
    </row>
    <row r="73" spans="2:4" ht="13">
      <c r="B73" s="275" t="s">
        <v>86</v>
      </c>
      <c r="C73" s="276"/>
      <c r="D73" s="277"/>
    </row>
    <row r="74" spans="2:4">
      <c r="B74" s="278">
        <v>4.12</v>
      </c>
      <c r="C74" s="13" t="s">
        <v>451</v>
      </c>
      <c r="D74" s="14"/>
    </row>
    <row r="75" spans="2:4">
      <c r="B75" s="145"/>
      <c r="C75" s="13" t="s">
        <v>452</v>
      </c>
      <c r="D75" s="14"/>
    </row>
    <row r="76" spans="2:4">
      <c r="B76" s="145"/>
      <c r="C76" s="13" t="s">
        <v>453</v>
      </c>
      <c r="D76" s="14"/>
    </row>
    <row r="77" spans="2:4">
      <c r="B77" s="145"/>
      <c r="C77" s="13" t="s">
        <v>454</v>
      </c>
      <c r="D77" s="14"/>
    </row>
    <row r="78" spans="2:4">
      <c r="B78" s="145"/>
      <c r="C78" s="13" t="s">
        <v>455</v>
      </c>
      <c r="D78" s="14"/>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sheetData>
  <autoFilter ref="B5:D78" xr:uid="{00000000-0009-0000-0000-00000C000000}"/>
  <hyperlinks>
    <hyperlink ref="B8" location="MedSafety!A4.01" display="MedSafety!A4.01" xr:uid="{00000000-0004-0000-0C00-000000000000}"/>
    <hyperlink ref="B14" location="MedSafety!A4.02" display="MedSafety!A4.02" xr:uid="{00000000-0004-0000-0C00-000001000000}"/>
    <hyperlink ref="B20" location="MedSafety!A4.03" display="MedSafety!A4.03" xr:uid="{00000000-0004-0000-0C00-000002000000}"/>
    <hyperlink ref="B27" location="MedSafety!A4.04" display="MedSafety!A4.04" xr:uid="{00000000-0004-0000-0C00-000003000000}"/>
    <hyperlink ref="B33" location="MedSafety!A4.05" display="MedSafety!A4.05" xr:uid="{00000000-0004-0000-0C00-000004000000}"/>
    <hyperlink ref="B38" location="MedSafety!A4.06" display="MedSafety!A4.06" xr:uid="{00000000-0004-0000-0C00-000005000000}"/>
    <hyperlink ref="B43" location="MedSafety!A4.07" display="MedSafety!A4.07" xr:uid="{00000000-0004-0000-0C00-000006000000}"/>
    <hyperlink ref="B50" location="MedSafety!A4.08" display="MedSafety!A4.08" xr:uid="{00000000-0004-0000-0C00-000007000000}"/>
    <hyperlink ref="B55" location="MedSafety!A4.09" display="MedSafety!A4.09" xr:uid="{00000000-0004-0000-0C00-000008000000}"/>
    <hyperlink ref="B62" location="MedSafety!A4.10" display="MedSafety!A4.10" xr:uid="{00000000-0004-0000-0C00-000009000000}"/>
    <hyperlink ref="B68" location="MedSafety!A4.11" display="MedSafety!A4.11" xr:uid="{00000000-0004-0000-0C00-00000A000000}"/>
    <hyperlink ref="B74" location="MedSafety!A4.12" display="MedSafety!A4.12" xr:uid="{00000000-0004-0000-0C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2EFCE"/>
    <pageSetUpPr fitToPage="1"/>
  </sheetPr>
  <dimension ref="A1:AC93"/>
  <sheetViews>
    <sheetView showGridLines="0" workbookViewId="0">
      <pane ySplit="5" topLeftCell="A50" activePane="bottomLeft" state="frozen"/>
      <selection activeCell="C4" sqref="C4"/>
      <selection pane="bottomLeft" activeCell="B67" sqref="B67"/>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16384" width="9.1796875" hidden="1"/>
  </cols>
  <sheetData>
    <row r="1" spans="2:29" ht="13">
      <c r="B1" s="11" t="s">
        <v>821</v>
      </c>
      <c r="AA1" t="s">
        <v>117</v>
      </c>
      <c r="AB1" t="s">
        <v>118</v>
      </c>
      <c r="AC1" t="s">
        <v>119</v>
      </c>
    </row>
    <row r="3" spans="2:29" ht="25">
      <c r="B3" s="42" t="s">
        <v>73</v>
      </c>
      <c r="C3" s="1"/>
      <c r="D3" s="1"/>
    </row>
    <row r="4" spans="2:29">
      <c r="B4" s="1"/>
      <c r="C4" s="1"/>
      <c r="D4" s="1"/>
    </row>
    <row r="5" spans="2:29" ht="26">
      <c r="B5" s="109" t="s">
        <v>1</v>
      </c>
      <c r="C5" s="110" t="s">
        <v>5</v>
      </c>
      <c r="D5" s="114" t="s">
        <v>6</v>
      </c>
      <c r="E5" s="115" t="s">
        <v>504</v>
      </c>
      <c r="F5" s="116" t="s">
        <v>8</v>
      </c>
    </row>
    <row r="6" spans="2:29" ht="13">
      <c r="B6" s="272" t="s">
        <v>74</v>
      </c>
      <c r="C6" s="273"/>
      <c r="D6" s="280"/>
      <c r="E6" s="281"/>
      <c r="F6" s="282"/>
    </row>
    <row r="7" spans="2:29" ht="13">
      <c r="B7" s="275" t="s">
        <v>55</v>
      </c>
      <c r="C7" s="276"/>
      <c r="D7" s="264"/>
      <c r="E7" s="265"/>
      <c r="F7" s="266"/>
    </row>
    <row r="8" spans="2:29">
      <c r="B8" s="278">
        <v>4.01</v>
      </c>
      <c r="C8" s="13" t="s">
        <v>459</v>
      </c>
      <c r="D8" s="100"/>
      <c r="E8" s="101"/>
      <c r="F8" s="138"/>
    </row>
    <row r="9" spans="2:29">
      <c r="B9" s="145"/>
      <c r="C9" s="13" t="s">
        <v>460</v>
      </c>
      <c r="D9" s="100"/>
      <c r="E9" s="101"/>
      <c r="F9" s="138"/>
    </row>
    <row r="10" spans="2:29">
      <c r="B10" s="145"/>
      <c r="C10" s="13" t="s">
        <v>461</v>
      </c>
      <c r="D10" s="100"/>
      <c r="E10" s="101"/>
      <c r="F10" s="138"/>
    </row>
    <row r="11" spans="2:29">
      <c r="B11" s="145"/>
      <c r="C11" s="13" t="s">
        <v>462</v>
      </c>
      <c r="D11" s="100"/>
      <c r="E11" s="101"/>
      <c r="F11" s="138"/>
    </row>
    <row r="12" spans="2:29">
      <c r="B12" s="145"/>
      <c r="C12" s="13" t="s">
        <v>463</v>
      </c>
      <c r="D12" s="100"/>
      <c r="E12" s="101"/>
      <c r="F12" s="138"/>
    </row>
    <row r="13" spans="2:29" ht="13">
      <c r="B13" s="275" t="s">
        <v>46</v>
      </c>
      <c r="C13" s="276"/>
      <c r="D13" s="264"/>
      <c r="E13" s="265"/>
      <c r="F13" s="266"/>
    </row>
    <row r="14" spans="2:29">
      <c r="B14" s="278">
        <v>4.0199999999999996</v>
      </c>
      <c r="C14" s="13" t="s">
        <v>459</v>
      </c>
      <c r="D14" s="100"/>
      <c r="E14" s="101"/>
      <c r="F14" s="138"/>
    </row>
    <row r="15" spans="2:29">
      <c r="B15" s="145"/>
      <c r="C15" s="13" t="s">
        <v>460</v>
      </c>
      <c r="D15" s="100"/>
      <c r="E15" s="101"/>
      <c r="F15" s="138"/>
    </row>
    <row r="16" spans="2:29">
      <c r="B16" s="145"/>
      <c r="C16" s="13" t="s">
        <v>461</v>
      </c>
      <c r="D16" s="100"/>
      <c r="E16" s="101"/>
      <c r="F16" s="138"/>
    </row>
    <row r="17" spans="2:6">
      <c r="B17" s="145"/>
      <c r="C17" s="13" t="s">
        <v>462</v>
      </c>
      <c r="D17" s="100"/>
      <c r="E17" s="101"/>
      <c r="F17" s="138"/>
    </row>
    <row r="18" spans="2:6">
      <c r="B18" s="145"/>
      <c r="C18" s="13" t="s">
        <v>463</v>
      </c>
      <c r="D18" s="100"/>
      <c r="E18" s="101"/>
      <c r="F18" s="138"/>
    </row>
    <row r="19" spans="2:6" ht="13">
      <c r="B19" s="275" t="s">
        <v>75</v>
      </c>
      <c r="C19" s="276"/>
      <c r="D19" s="264"/>
      <c r="E19" s="265"/>
      <c r="F19" s="266"/>
    </row>
    <row r="20" spans="2:6">
      <c r="B20" s="278">
        <v>4.03</v>
      </c>
      <c r="C20" s="13" t="s">
        <v>459</v>
      </c>
      <c r="D20" s="100"/>
      <c r="E20" s="101"/>
      <c r="F20" s="138"/>
    </row>
    <row r="21" spans="2:6">
      <c r="B21" s="145"/>
      <c r="C21" s="13" t="s">
        <v>460</v>
      </c>
      <c r="D21" s="100"/>
      <c r="E21" s="101"/>
      <c r="F21" s="138"/>
    </row>
    <row r="22" spans="2:6">
      <c r="B22" s="145"/>
      <c r="C22" s="13" t="s">
        <v>461</v>
      </c>
      <c r="D22" s="100"/>
      <c r="E22" s="101"/>
      <c r="F22" s="138"/>
    </row>
    <row r="23" spans="2:6">
      <c r="B23" s="145"/>
      <c r="C23" s="13" t="s">
        <v>462</v>
      </c>
      <c r="D23" s="100"/>
      <c r="E23" s="101"/>
      <c r="F23" s="138"/>
    </row>
    <row r="24" spans="2:6">
      <c r="B24" s="145"/>
      <c r="C24" s="13" t="s">
        <v>463</v>
      </c>
      <c r="D24" s="100"/>
      <c r="E24" s="101"/>
      <c r="F24" s="138"/>
    </row>
    <row r="25" spans="2:6" ht="13">
      <c r="B25" s="272" t="s">
        <v>76</v>
      </c>
      <c r="C25" s="273"/>
      <c r="D25" s="280"/>
      <c r="E25" s="281"/>
      <c r="F25" s="282"/>
    </row>
    <row r="26" spans="2:6" ht="13">
      <c r="B26" s="275" t="s">
        <v>77</v>
      </c>
      <c r="C26" s="276"/>
      <c r="D26" s="264"/>
      <c r="E26" s="265"/>
      <c r="F26" s="266"/>
    </row>
    <row r="27" spans="2:6">
      <c r="B27" s="278">
        <v>4.04</v>
      </c>
      <c r="C27" s="13" t="s">
        <v>459</v>
      </c>
      <c r="D27" s="100"/>
      <c r="E27" s="101"/>
      <c r="F27" s="138"/>
    </row>
    <row r="28" spans="2:6">
      <c r="B28" s="145"/>
      <c r="C28" s="13" t="s">
        <v>460</v>
      </c>
      <c r="D28" s="100"/>
      <c r="E28" s="101"/>
      <c r="F28" s="138"/>
    </row>
    <row r="29" spans="2:6">
      <c r="B29" s="145"/>
      <c r="C29" s="13" t="s">
        <v>461</v>
      </c>
      <c r="D29" s="100"/>
      <c r="E29" s="101"/>
      <c r="F29" s="138"/>
    </row>
    <row r="30" spans="2:6">
      <c r="B30" s="145"/>
      <c r="C30" s="13" t="s">
        <v>462</v>
      </c>
      <c r="D30" s="100"/>
      <c r="E30" s="101"/>
      <c r="F30" s="138"/>
    </row>
    <row r="31" spans="2:6">
      <c r="B31" s="145"/>
      <c r="C31" s="13" t="s">
        <v>463</v>
      </c>
      <c r="D31" s="100"/>
      <c r="E31" s="101"/>
      <c r="F31" s="138"/>
    </row>
    <row r="32" spans="2:6" ht="13">
      <c r="B32" s="275" t="s">
        <v>698</v>
      </c>
      <c r="C32" s="276"/>
      <c r="D32" s="264"/>
      <c r="E32" s="265"/>
      <c r="F32" s="266"/>
    </row>
    <row r="33" spans="2:6">
      <c r="B33" s="278">
        <v>4.05</v>
      </c>
      <c r="C33" s="13" t="s">
        <v>459</v>
      </c>
      <c r="D33" s="100"/>
      <c r="E33" s="101"/>
      <c r="F33" s="138"/>
    </row>
    <row r="34" spans="2:6">
      <c r="B34" s="145"/>
      <c r="C34" s="13" t="s">
        <v>460</v>
      </c>
      <c r="D34" s="100"/>
      <c r="E34" s="101"/>
      <c r="F34" s="138"/>
    </row>
    <row r="35" spans="2:6">
      <c r="B35" s="145"/>
      <c r="C35" s="13" t="s">
        <v>461</v>
      </c>
      <c r="D35" s="100"/>
      <c r="E35" s="101"/>
      <c r="F35" s="138"/>
    </row>
    <row r="36" spans="2:6">
      <c r="B36" s="145"/>
      <c r="C36" s="13" t="s">
        <v>462</v>
      </c>
      <c r="D36" s="100"/>
      <c r="E36" s="101"/>
      <c r="F36" s="138"/>
    </row>
    <row r="37" spans="2:6">
      <c r="B37" s="145"/>
      <c r="C37" s="13" t="s">
        <v>463</v>
      </c>
      <c r="D37" s="100"/>
      <c r="E37" s="101"/>
      <c r="F37" s="138"/>
    </row>
    <row r="38" spans="2:6">
      <c r="B38" s="278">
        <v>4.0599999999999996</v>
      </c>
      <c r="C38" s="13" t="s">
        <v>459</v>
      </c>
      <c r="D38" s="100"/>
      <c r="E38" s="101"/>
      <c r="F38" s="138"/>
    </row>
    <row r="39" spans="2:6">
      <c r="B39" s="145"/>
      <c r="C39" s="13" t="s">
        <v>460</v>
      </c>
      <c r="D39" s="100"/>
      <c r="E39" s="101"/>
      <c r="F39" s="138"/>
    </row>
    <row r="40" spans="2:6">
      <c r="B40" s="145"/>
      <c r="C40" s="13" t="s">
        <v>461</v>
      </c>
      <c r="D40" s="100"/>
      <c r="E40" s="101"/>
      <c r="F40" s="138"/>
    </row>
    <row r="41" spans="2:6">
      <c r="B41" s="145"/>
      <c r="C41" s="13" t="s">
        <v>462</v>
      </c>
      <c r="D41" s="100"/>
      <c r="E41" s="101"/>
      <c r="F41" s="138"/>
    </row>
    <row r="42" spans="2:6">
      <c r="B42" s="145"/>
      <c r="C42" s="13" t="s">
        <v>463</v>
      </c>
      <c r="D42" s="100"/>
      <c r="E42" s="101"/>
      <c r="F42" s="138"/>
    </row>
    <row r="43" spans="2:6">
      <c r="B43" s="278">
        <v>4.07</v>
      </c>
      <c r="C43" s="13" t="s">
        <v>459</v>
      </c>
      <c r="D43" s="100"/>
      <c r="E43" s="101"/>
      <c r="F43" s="138"/>
    </row>
    <row r="44" spans="2:6">
      <c r="B44" s="145"/>
      <c r="C44" s="13" t="s">
        <v>460</v>
      </c>
      <c r="D44" s="100"/>
      <c r="E44" s="101"/>
      <c r="F44" s="138"/>
    </row>
    <row r="45" spans="2:6">
      <c r="B45" s="145"/>
      <c r="C45" s="13" t="s">
        <v>461</v>
      </c>
      <c r="D45" s="100"/>
      <c r="E45" s="101"/>
      <c r="F45" s="138"/>
    </row>
    <row r="46" spans="2:6">
      <c r="B46" s="145"/>
      <c r="C46" s="13" t="s">
        <v>462</v>
      </c>
      <c r="D46" s="100"/>
      <c r="E46" s="101"/>
      <c r="F46" s="138"/>
    </row>
    <row r="47" spans="2:6">
      <c r="B47" s="145"/>
      <c r="C47" s="13" t="s">
        <v>463</v>
      </c>
      <c r="D47" s="100"/>
      <c r="E47" s="101"/>
      <c r="F47" s="138"/>
    </row>
    <row r="48" spans="2:6" ht="13">
      <c r="B48" s="272" t="s">
        <v>78</v>
      </c>
      <c r="C48" s="273"/>
      <c r="D48" s="280"/>
      <c r="E48" s="281"/>
      <c r="F48" s="282"/>
    </row>
    <row r="49" spans="2:6" ht="13">
      <c r="B49" s="275" t="s">
        <v>80</v>
      </c>
      <c r="C49" s="276"/>
      <c r="D49" s="264"/>
      <c r="E49" s="265"/>
      <c r="F49" s="266"/>
    </row>
    <row r="50" spans="2:6">
      <c r="B50" s="278">
        <v>4.08</v>
      </c>
      <c r="C50" s="13" t="s">
        <v>459</v>
      </c>
      <c r="D50" s="100"/>
      <c r="E50" s="101"/>
      <c r="F50" s="138"/>
    </row>
    <row r="51" spans="2:6">
      <c r="B51" s="145"/>
      <c r="C51" s="13" t="s">
        <v>460</v>
      </c>
      <c r="D51" s="100"/>
      <c r="E51" s="101"/>
      <c r="F51" s="138"/>
    </row>
    <row r="52" spans="2:6">
      <c r="B52" s="145"/>
      <c r="C52" s="13" t="s">
        <v>461</v>
      </c>
      <c r="D52" s="100"/>
      <c r="E52" s="101"/>
      <c r="F52" s="138"/>
    </row>
    <row r="53" spans="2:6">
      <c r="B53" s="145"/>
      <c r="C53" s="13" t="s">
        <v>462</v>
      </c>
      <c r="D53" s="100"/>
      <c r="E53" s="101"/>
      <c r="F53" s="138"/>
    </row>
    <row r="54" spans="2:6">
      <c r="B54" s="145"/>
      <c r="C54" s="13" t="s">
        <v>463</v>
      </c>
      <c r="D54" s="100"/>
      <c r="E54" s="101"/>
      <c r="F54" s="138"/>
    </row>
    <row r="55" spans="2:6">
      <c r="B55" s="278">
        <v>4.09</v>
      </c>
      <c r="C55" s="13" t="s">
        <v>459</v>
      </c>
      <c r="D55" s="100"/>
      <c r="E55" s="101"/>
      <c r="F55" s="138"/>
    </row>
    <row r="56" spans="2:6">
      <c r="B56" s="145"/>
      <c r="C56" s="13" t="s">
        <v>460</v>
      </c>
      <c r="D56" s="100"/>
      <c r="E56" s="101"/>
      <c r="F56" s="138"/>
    </row>
    <row r="57" spans="2:6">
      <c r="B57" s="145"/>
      <c r="C57" s="13" t="s">
        <v>461</v>
      </c>
      <c r="D57" s="100"/>
      <c r="E57" s="101"/>
      <c r="F57" s="138"/>
    </row>
    <row r="58" spans="2:6">
      <c r="B58" s="145"/>
      <c r="C58" s="13" t="s">
        <v>462</v>
      </c>
      <c r="D58" s="100"/>
      <c r="E58" s="101"/>
      <c r="F58" s="138"/>
    </row>
    <row r="59" spans="2:6">
      <c r="B59" s="145"/>
      <c r="C59" s="13" t="s">
        <v>463</v>
      </c>
      <c r="D59" s="100"/>
      <c r="E59" s="101"/>
      <c r="F59" s="138"/>
    </row>
    <row r="60" spans="2:6" ht="13">
      <c r="B60" s="272" t="s">
        <v>83</v>
      </c>
      <c r="C60" s="273"/>
      <c r="D60" s="283"/>
      <c r="E60" s="284"/>
      <c r="F60" s="285"/>
    </row>
    <row r="61" spans="2:6" ht="13">
      <c r="B61" s="275" t="s">
        <v>84</v>
      </c>
      <c r="C61" s="276"/>
      <c r="D61" s="264"/>
      <c r="E61" s="265"/>
      <c r="F61" s="266"/>
    </row>
    <row r="62" spans="2:6">
      <c r="B62" s="279">
        <v>4.0999999999999996</v>
      </c>
      <c r="C62" s="13" t="s">
        <v>459</v>
      </c>
      <c r="D62" s="100"/>
      <c r="E62" s="101"/>
      <c r="F62" s="138"/>
    </row>
    <row r="63" spans="2:6">
      <c r="B63" s="145"/>
      <c r="C63" s="13" t="s">
        <v>460</v>
      </c>
      <c r="D63" s="100"/>
      <c r="E63" s="101"/>
      <c r="F63" s="138"/>
    </row>
    <row r="64" spans="2:6">
      <c r="B64" s="145"/>
      <c r="C64" s="13" t="s">
        <v>461</v>
      </c>
      <c r="D64" s="100"/>
      <c r="E64" s="101"/>
      <c r="F64" s="138"/>
    </row>
    <row r="65" spans="2:6">
      <c r="B65" s="145"/>
      <c r="C65" s="13" t="s">
        <v>462</v>
      </c>
      <c r="D65" s="100"/>
      <c r="E65" s="101"/>
      <c r="F65" s="138"/>
    </row>
    <row r="66" spans="2:6">
      <c r="B66" s="145"/>
      <c r="C66" s="13" t="s">
        <v>463</v>
      </c>
      <c r="D66" s="100"/>
      <c r="E66" s="101"/>
      <c r="F66" s="138"/>
    </row>
    <row r="67" spans="2:6" ht="13">
      <c r="B67" s="275" t="s">
        <v>851</v>
      </c>
      <c r="C67" s="276"/>
      <c r="D67" s="264"/>
      <c r="E67" s="265"/>
      <c r="F67" s="266"/>
    </row>
    <row r="68" spans="2:6">
      <c r="B68" s="278">
        <v>4.1100000000000003</v>
      </c>
      <c r="C68" s="13" t="s">
        <v>459</v>
      </c>
      <c r="D68" s="100"/>
      <c r="E68" s="101"/>
      <c r="F68" s="138"/>
    </row>
    <row r="69" spans="2:6">
      <c r="B69" s="145"/>
      <c r="C69" s="13" t="s">
        <v>460</v>
      </c>
      <c r="D69" s="100"/>
      <c r="E69" s="101"/>
      <c r="F69" s="138"/>
    </row>
    <row r="70" spans="2:6">
      <c r="B70" s="145"/>
      <c r="C70" s="13" t="s">
        <v>461</v>
      </c>
      <c r="D70" s="100"/>
      <c r="E70" s="101"/>
      <c r="F70" s="138"/>
    </row>
    <row r="71" spans="2:6">
      <c r="B71" s="145"/>
      <c r="C71" s="13" t="s">
        <v>462</v>
      </c>
      <c r="D71" s="100"/>
      <c r="E71" s="101"/>
      <c r="F71" s="138"/>
    </row>
    <row r="72" spans="2:6">
      <c r="B72" s="145"/>
      <c r="C72" s="13" t="s">
        <v>463</v>
      </c>
      <c r="D72" s="100"/>
      <c r="E72" s="101"/>
      <c r="F72" s="138"/>
    </row>
    <row r="73" spans="2:6" ht="13">
      <c r="B73" s="275" t="s">
        <v>706</v>
      </c>
      <c r="C73" s="276"/>
      <c r="D73" s="264"/>
      <c r="E73" s="265"/>
      <c r="F73" s="266"/>
    </row>
    <row r="74" spans="2:6">
      <c r="B74" s="278">
        <v>4.12</v>
      </c>
      <c r="C74" s="13" t="s">
        <v>459</v>
      </c>
      <c r="D74" s="100"/>
      <c r="E74" s="101"/>
      <c r="F74" s="138"/>
    </row>
    <row r="75" spans="2:6">
      <c r="B75" s="145"/>
      <c r="C75" s="13" t="s">
        <v>460</v>
      </c>
      <c r="D75" s="100"/>
      <c r="E75" s="101"/>
      <c r="F75" s="138"/>
    </row>
    <row r="76" spans="2:6">
      <c r="B76" s="145"/>
      <c r="C76" s="13" t="s">
        <v>461</v>
      </c>
      <c r="D76" s="100"/>
      <c r="E76" s="101"/>
      <c r="F76" s="138"/>
    </row>
    <row r="77" spans="2:6">
      <c r="B77" s="145"/>
      <c r="C77" s="13" t="s">
        <v>462</v>
      </c>
      <c r="D77" s="100"/>
      <c r="E77" s="101"/>
      <c r="F77" s="138"/>
    </row>
    <row r="78" spans="2:6">
      <c r="B78" s="145"/>
      <c r="C78" s="13" t="s">
        <v>463</v>
      </c>
      <c r="D78" s="100"/>
      <c r="E78" s="101"/>
      <c r="F78" s="138"/>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sheetData>
  <autoFilter ref="B5:F78" xr:uid="{00000000-0009-0000-0000-00000D000000}"/>
  <dataValidations count="2">
    <dataValidation type="list" allowBlank="1" showInputMessage="1" showErrorMessage="1" sqref="F8:F12 F14:F18 F20:F25 F27:F31 F33:F42 F43:F59 F62:F66 F68:F72 F74:F78" xr:uid="{00000000-0002-0000-0D00-000000000000}">
      <formula1>$AA$1:$AC$1</formula1>
    </dataValidation>
    <dataValidation type="date" allowBlank="1" showInputMessage="1" showErrorMessage="1" prompt="Enter a date value (for example, 19/10/2020)" sqref="E8:E78" xr:uid="{00000000-0002-0000-0D00-000001000000}">
      <formula1>StartDate</formula1>
      <formula2>EndDate</formula2>
    </dataValidation>
  </dataValidations>
  <hyperlinks>
    <hyperlink ref="B8" location="MedSafety!A4.01" display="MedSafety!A4.01" xr:uid="{00000000-0004-0000-0D00-000000000000}"/>
    <hyperlink ref="B14" location="MedSafety!A4.02" display="MedSafety!A4.02" xr:uid="{00000000-0004-0000-0D00-000001000000}"/>
    <hyperlink ref="B20" location="MedSafety!A4.03" display="MedSafety!A4.03" xr:uid="{00000000-0004-0000-0D00-000002000000}"/>
    <hyperlink ref="B27" location="MedSafety!A4.04" display="MedSafety!A4.04" xr:uid="{00000000-0004-0000-0D00-000003000000}"/>
    <hyperlink ref="B33" location="MedSafety!A4.05" display="MedSafety!A4.05" xr:uid="{00000000-0004-0000-0D00-000004000000}"/>
    <hyperlink ref="B38" location="MedSafety!A4.06" display="MedSafety!A4.06" xr:uid="{00000000-0004-0000-0D00-000005000000}"/>
    <hyperlink ref="B43" location="MedSafety!A4.07" display="MedSafety!A4.07" xr:uid="{00000000-0004-0000-0D00-000006000000}"/>
    <hyperlink ref="B50" location="MedSafety!A4.08" display="MedSafety!A4.08" xr:uid="{00000000-0004-0000-0D00-000007000000}"/>
    <hyperlink ref="B55" location="MedSafety!A4.09" display="MedSafety!A4.09" xr:uid="{00000000-0004-0000-0D00-000008000000}"/>
    <hyperlink ref="B62" location="MedSafety!A4.10" display="MedSafety!A4.10" xr:uid="{00000000-0004-0000-0D00-000009000000}"/>
    <hyperlink ref="B68" location="MedSafety!A4.11" display="MedSafety!A4.11" xr:uid="{00000000-0004-0000-0D00-00000A000000}"/>
    <hyperlink ref="B74" location="MedSafety!A4.12" display="MedSafety!A4.12" xr:uid="{00000000-0004-0000-0D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tabColor rgb="FFB32087"/>
  </sheetPr>
  <dimension ref="A1:AC25"/>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A2" sqref="A2"/>
    </sheetView>
  </sheetViews>
  <sheetFormatPr defaultColWidth="0" defaultRowHeight="12.5" outlineLevelCol="1"/>
  <cols>
    <col min="1" max="1" width="6.54296875" customWidth="1"/>
    <col min="2" max="2" width="40.54296875" customWidth="1"/>
    <col min="3" max="3" width="36.54296875" customWidth="1" outlineLevel="1"/>
    <col min="4" max="4" width="65.5429687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col min="12" max="16384" width="9.1796875" hidden="1"/>
  </cols>
  <sheetData>
    <row r="1" spans="1:29" ht="13">
      <c r="A1" s="10" t="s">
        <v>819</v>
      </c>
      <c r="B1" s="1"/>
      <c r="C1" s="1"/>
      <c r="D1" s="1"/>
      <c r="E1" s="1"/>
      <c r="F1" s="1"/>
      <c r="G1" s="1"/>
      <c r="H1" s="1"/>
      <c r="I1" s="1"/>
      <c r="J1" s="1"/>
      <c r="Y1" t="s">
        <v>114</v>
      </c>
      <c r="Z1" t="s">
        <v>509</v>
      </c>
      <c r="AA1" t="s">
        <v>502</v>
      </c>
      <c r="AB1" t="s">
        <v>501</v>
      </c>
      <c r="AC1" t="s">
        <v>116</v>
      </c>
    </row>
    <row r="2" spans="1:29" ht="31.5" customHeight="1">
      <c r="B2" s="4" t="s">
        <v>87</v>
      </c>
      <c r="C2" s="1"/>
      <c r="D2" s="1"/>
      <c r="E2" s="1"/>
      <c r="F2" s="1"/>
      <c r="G2" s="1"/>
      <c r="H2" s="1"/>
      <c r="I2" s="1"/>
      <c r="J2" s="1"/>
      <c r="Y2" t="s">
        <v>117</v>
      </c>
      <c r="Z2" t="s">
        <v>118</v>
      </c>
      <c r="AA2" t="s">
        <v>119</v>
      </c>
    </row>
    <row r="3" spans="1:29" ht="39">
      <c r="A3" s="129" t="s">
        <v>1</v>
      </c>
      <c r="B3" s="62" t="s">
        <v>2</v>
      </c>
      <c r="C3" s="62" t="s">
        <v>3</v>
      </c>
      <c r="D3" s="62" t="s">
        <v>4</v>
      </c>
      <c r="E3" s="62" t="s">
        <v>503</v>
      </c>
      <c r="F3" s="62" t="s">
        <v>5</v>
      </c>
      <c r="G3" s="62" t="s">
        <v>6</v>
      </c>
      <c r="H3" s="62" t="s">
        <v>7</v>
      </c>
      <c r="I3" s="62" t="s">
        <v>8</v>
      </c>
      <c r="J3" s="107" t="s">
        <v>481</v>
      </c>
    </row>
    <row r="4" spans="1:29" ht="13">
      <c r="A4" s="286" t="s">
        <v>88</v>
      </c>
      <c r="B4" s="287"/>
      <c r="C4" s="288"/>
      <c r="D4" s="288"/>
      <c r="E4" s="288"/>
      <c r="F4" s="287"/>
      <c r="G4" s="288"/>
      <c r="H4" s="289"/>
      <c r="I4" s="290"/>
      <c r="J4" s="288"/>
    </row>
    <row r="5" spans="1:29" ht="13">
      <c r="A5" s="188" t="s">
        <v>45</v>
      </c>
      <c r="B5" s="189"/>
      <c r="C5" s="190"/>
      <c r="D5" s="190"/>
      <c r="E5" s="190"/>
      <c r="F5" s="189"/>
      <c r="G5" s="190"/>
      <c r="H5" s="191"/>
      <c r="I5" s="249"/>
      <c r="J5" s="190"/>
    </row>
    <row r="6" spans="1:29" ht="100">
      <c r="A6" s="40">
        <v>5.01</v>
      </c>
      <c r="B6" s="162" t="s">
        <v>707</v>
      </c>
      <c r="C6" s="197" t="s">
        <v>719</v>
      </c>
      <c r="D6" s="35"/>
      <c r="E6" s="39" t="str">
        <f>IF(R5.01=$Y$1,100%,IF(R5.01=$Z$1,80%,IF(R5.01=$AA$1,50%,IF(R5.01=$AB$1,20%,""))))</f>
        <v/>
      </c>
      <c r="F6" s="33"/>
      <c r="G6" s="34"/>
      <c r="H6" s="90"/>
      <c r="I6" s="34"/>
      <c r="J6" s="197" t="s">
        <v>728</v>
      </c>
    </row>
    <row r="7" spans="1:29" ht="13">
      <c r="A7" s="188" t="s">
        <v>46</v>
      </c>
      <c r="B7" s="189"/>
      <c r="C7" s="190"/>
      <c r="D7" s="190"/>
      <c r="E7" s="190"/>
      <c r="F7" s="189"/>
      <c r="G7" s="190"/>
      <c r="H7" s="191"/>
      <c r="I7" s="249"/>
      <c r="J7" s="190"/>
    </row>
    <row r="8" spans="1:29" ht="125">
      <c r="A8" s="40">
        <v>5.0199999999999996</v>
      </c>
      <c r="B8" s="162" t="s">
        <v>708</v>
      </c>
      <c r="C8" s="197" t="s">
        <v>720</v>
      </c>
      <c r="D8" s="35"/>
      <c r="E8" s="39" t="str">
        <f>IF(R5.02=$Y$1,100%,IF(R5.02=$Z$1,80%,IF(R5.02=$AA$1,50%,IF(R5.02=$AB$1,20%,""))))</f>
        <v/>
      </c>
      <c r="F8" s="33"/>
      <c r="G8" s="34"/>
      <c r="H8" s="90"/>
      <c r="I8" s="34"/>
      <c r="J8" s="197" t="s">
        <v>729</v>
      </c>
    </row>
    <row r="9" spans="1:29" ht="13">
      <c r="A9" s="188" t="s">
        <v>89</v>
      </c>
      <c r="B9" s="189"/>
      <c r="C9" s="190"/>
      <c r="D9" s="190"/>
      <c r="E9" s="190"/>
      <c r="F9" s="189"/>
      <c r="G9" s="190"/>
      <c r="H9" s="191"/>
      <c r="I9" s="249"/>
      <c r="J9" s="190"/>
    </row>
    <row r="10" spans="1:29" ht="100">
      <c r="A10" s="40">
        <v>5.03</v>
      </c>
      <c r="B10" s="162" t="s">
        <v>709</v>
      </c>
      <c r="C10" s="197" t="s">
        <v>721</v>
      </c>
      <c r="D10" s="35"/>
      <c r="E10" s="39" t="str">
        <f>IF(R5.03=$Y$1,100%,IF(R5.03=$Z$1,80%,IF(R5.03=$AA$1,50%,IF(R5.03=$AB$1,20%,""))))</f>
        <v/>
      </c>
      <c r="F10" s="33"/>
      <c r="G10" s="34"/>
      <c r="H10" s="90"/>
      <c r="I10" s="34"/>
      <c r="J10" s="197" t="s">
        <v>730</v>
      </c>
    </row>
    <row r="11" spans="1:29" ht="13">
      <c r="A11" s="188" t="s">
        <v>90</v>
      </c>
      <c r="B11" s="189"/>
      <c r="C11" s="190"/>
      <c r="D11" s="190"/>
      <c r="E11" s="190"/>
      <c r="F11" s="189"/>
      <c r="G11" s="190"/>
      <c r="H11" s="191"/>
      <c r="I11" s="249"/>
      <c r="J11" s="190"/>
    </row>
    <row r="12" spans="1:29" ht="62.5">
      <c r="A12" s="40">
        <v>5.04</v>
      </c>
      <c r="B12" s="168" t="s">
        <v>710</v>
      </c>
      <c r="C12" s="197" t="s">
        <v>722</v>
      </c>
      <c r="D12" s="35"/>
      <c r="E12" s="39" t="str">
        <f>IF(R5.04=$Y$1,100%,IF(R5.04=$Z$1,80%,IF(R5.04=$AA$1,50%,IF(R5.04=$AB$1,20%,""))))</f>
        <v/>
      </c>
      <c r="F12" s="33"/>
      <c r="G12" s="34"/>
      <c r="H12" s="90"/>
      <c r="I12" s="34"/>
      <c r="J12" s="197" t="s">
        <v>731</v>
      </c>
    </row>
    <row r="13" spans="1:29" ht="62.5">
      <c r="A13" s="40">
        <v>5.05</v>
      </c>
      <c r="B13" s="162" t="s">
        <v>711</v>
      </c>
      <c r="C13" s="197" t="s">
        <v>723</v>
      </c>
      <c r="D13" s="35"/>
      <c r="E13" s="39" t="str">
        <f>IF(R5.05=$Y$1,100%,IF(R5.05=$Z$1,80%,IF(R5.05=$AA$1,50%,IF(R5.05=$AB$1,20%,""))))</f>
        <v/>
      </c>
      <c r="F13" s="33"/>
      <c r="G13" s="34"/>
      <c r="H13" s="90"/>
      <c r="I13" s="34"/>
      <c r="J13" s="197" t="s">
        <v>732</v>
      </c>
    </row>
    <row r="14" spans="1:29" ht="62.5">
      <c r="A14" s="40">
        <v>5.0599999999999996</v>
      </c>
      <c r="B14" s="168" t="s">
        <v>712</v>
      </c>
      <c r="C14" s="197" t="s">
        <v>724</v>
      </c>
      <c r="D14" s="35"/>
      <c r="E14" s="39" t="str">
        <f>IF(R5.06=$Y$1,100%,IF(R5.06=$Z$1,80%,IF(R5.06=$AA$1,50%,IF(R5.06=$AB$1,20%,""))))</f>
        <v/>
      </c>
      <c r="F14" s="33"/>
      <c r="G14" s="34"/>
      <c r="H14" s="90"/>
      <c r="I14" s="34"/>
      <c r="J14" s="197" t="s">
        <v>733</v>
      </c>
    </row>
    <row r="15" spans="1:29" ht="13">
      <c r="A15" s="286" t="s">
        <v>737</v>
      </c>
      <c r="B15" s="287"/>
      <c r="C15" s="288"/>
      <c r="D15" s="288"/>
      <c r="E15" s="288"/>
      <c r="F15" s="287"/>
      <c r="G15" s="288"/>
      <c r="H15" s="289"/>
      <c r="I15" s="290"/>
      <c r="J15" s="288"/>
    </row>
    <row r="16" spans="1:29" ht="13">
      <c r="A16" s="188" t="s">
        <v>738</v>
      </c>
      <c r="B16" s="189"/>
      <c r="C16" s="190"/>
      <c r="D16" s="190"/>
      <c r="E16" s="190"/>
      <c r="F16" s="189"/>
      <c r="G16" s="190"/>
      <c r="H16" s="191"/>
      <c r="I16" s="249"/>
      <c r="J16" s="190"/>
    </row>
    <row r="17" spans="1:10" ht="162.5">
      <c r="A17" s="40">
        <v>5.07</v>
      </c>
      <c r="B17" s="162" t="s">
        <v>713</v>
      </c>
      <c r="C17" s="197" t="s">
        <v>725</v>
      </c>
      <c r="D17" s="35"/>
      <c r="E17" s="39" t="str">
        <f>IF(R5.07=$Y$1,100%,IF(R5.07=$Z$1,80%,IF(R5.07=$AA$1,50%,IF(R5.07=$AB$1,20%,""))))</f>
        <v/>
      </c>
      <c r="F17" s="33"/>
      <c r="G17" s="34"/>
      <c r="H17" s="90"/>
      <c r="I17" s="34"/>
      <c r="J17" s="197" t="s">
        <v>734</v>
      </c>
    </row>
    <row r="18" spans="1:10" ht="13">
      <c r="A18" s="188" t="s">
        <v>739</v>
      </c>
      <c r="B18" s="189"/>
      <c r="C18" s="190"/>
      <c r="D18" s="190"/>
      <c r="E18" s="190"/>
      <c r="F18" s="189"/>
      <c r="G18" s="190"/>
      <c r="H18" s="191"/>
      <c r="I18" s="249"/>
      <c r="J18" s="190"/>
    </row>
    <row r="19" spans="1:10" ht="62.5">
      <c r="A19" s="40">
        <v>5.08</v>
      </c>
      <c r="B19" s="162" t="s">
        <v>714</v>
      </c>
      <c r="C19" s="197" t="s">
        <v>726</v>
      </c>
      <c r="D19" s="35"/>
      <c r="E19" s="39" t="str">
        <f>IF(R5.08=$Y$1,100%,IF(R5.08=$Z$1,80%,IF(R5.08=$AA$1,50%,IF(R5.08=$AB$1,20%,""))))</f>
        <v/>
      </c>
      <c r="F19" s="33"/>
      <c r="G19" s="34"/>
      <c r="H19" s="90"/>
      <c r="I19" s="34"/>
      <c r="J19" s="197" t="s">
        <v>735</v>
      </c>
    </row>
    <row r="20" spans="1:10" ht="13">
      <c r="A20" s="188" t="s">
        <v>737</v>
      </c>
      <c r="B20" s="189"/>
      <c r="C20" s="190"/>
      <c r="D20" s="190"/>
      <c r="E20" s="190"/>
      <c r="F20" s="189"/>
      <c r="G20" s="190"/>
      <c r="H20" s="191"/>
      <c r="I20" s="249"/>
      <c r="J20" s="190"/>
    </row>
    <row r="21" spans="1:10" ht="137.5">
      <c r="A21" s="40">
        <v>5.09</v>
      </c>
      <c r="B21" s="162" t="s">
        <v>715</v>
      </c>
      <c r="C21" s="197" t="s">
        <v>727</v>
      </c>
      <c r="D21" s="35"/>
      <c r="E21" s="39" t="str">
        <f>IF(R5.09=$Y$1,100%,IF(R5.09=$Z$1,80%,IF(R5.09=$AA$1,50%,IF(R5.09=$AB$1,20%,""))))</f>
        <v/>
      </c>
      <c r="F21" s="33"/>
      <c r="G21" s="34"/>
      <c r="H21" s="90"/>
      <c r="I21" s="34"/>
      <c r="J21" s="197" t="s">
        <v>736</v>
      </c>
    </row>
    <row r="22" spans="1:10" ht="13">
      <c r="A22" s="188" t="s">
        <v>745</v>
      </c>
      <c r="B22" s="189"/>
      <c r="C22" s="190"/>
      <c r="D22" s="190"/>
      <c r="E22" s="190"/>
      <c r="F22" s="189"/>
      <c r="G22" s="190"/>
      <c r="H22" s="191"/>
      <c r="I22" s="249"/>
      <c r="J22" s="190"/>
    </row>
    <row r="23" spans="1:10" ht="62.5">
      <c r="A23" s="41">
        <v>5.0999999999999996</v>
      </c>
      <c r="B23" s="162" t="s">
        <v>716</v>
      </c>
      <c r="C23" s="197" t="s">
        <v>92</v>
      </c>
      <c r="D23" s="35"/>
      <c r="E23" s="39" t="str">
        <f>IF(R5.10=$Y$1,100%,IF(R5.10=$Z$1,80%,IF(R5.10=$AA$1,50%,IF(R5.10=$AB$1,20%,IF(R5.10=$AC$1,"n/a","")))))</f>
        <v/>
      </c>
      <c r="F23" s="33"/>
      <c r="G23" s="34"/>
      <c r="H23" s="90"/>
      <c r="I23" s="34"/>
      <c r="J23" s="197" t="s">
        <v>496</v>
      </c>
    </row>
    <row r="24" spans="1:10" ht="62.5">
      <c r="A24" s="40">
        <v>5.1100000000000003</v>
      </c>
      <c r="B24" s="168" t="s">
        <v>717</v>
      </c>
      <c r="C24" s="197" t="s">
        <v>94</v>
      </c>
      <c r="D24" s="35"/>
      <c r="E24" s="39" t="str">
        <f>IF(R5.11=$Y$1,100%,IF(R5.11=$Z$1,80%,IF(R5.11=$AA$1,50%,IF(R5.11=$AB$1,20%,IF(R5.11=$AC$1,"n/a","")))))</f>
        <v/>
      </c>
      <c r="F24" s="33"/>
      <c r="G24" s="34"/>
      <c r="H24" s="90"/>
      <c r="I24" s="34"/>
      <c r="J24" s="197" t="s">
        <v>497</v>
      </c>
    </row>
    <row r="25" spans="1:10" ht="62.5">
      <c r="A25" s="40">
        <v>5.12</v>
      </c>
      <c r="B25" s="163" t="s">
        <v>718</v>
      </c>
      <c r="C25" s="197" t="s">
        <v>95</v>
      </c>
      <c r="D25" s="35"/>
      <c r="E25" s="39" t="str">
        <f>IF(R5.12=$Y$1,100%,IF(R5.12=$Z$1,80%,IF(R5.12=$AA$1,50%,IF(R5.12=$AB$1,20%,IF(R5.12=$AC$1,"n/a","")))))</f>
        <v/>
      </c>
      <c r="F25" s="33"/>
      <c r="G25" s="34"/>
      <c r="H25" s="90"/>
      <c r="I25" s="34"/>
      <c r="J25" s="197" t="s">
        <v>498</v>
      </c>
    </row>
  </sheetData>
  <autoFilter ref="A3:J25" xr:uid="{00000000-0009-0000-0000-00000E000000}">
    <filterColumn colId="3">
      <customFilters>
        <customFilter operator="notEqual" val=" "/>
      </customFilters>
    </filterColumn>
  </autoFilter>
  <conditionalFormatting sqref="D6">
    <cfRule type="cellIs" dxfId="57" priority="54" operator="equal">
      <formula>"Not met"</formula>
    </cfRule>
  </conditionalFormatting>
  <conditionalFormatting sqref="D8">
    <cfRule type="cellIs" dxfId="56" priority="35" operator="equal">
      <formula>"Not met"</formula>
    </cfRule>
  </conditionalFormatting>
  <conditionalFormatting sqref="D10">
    <cfRule type="cellIs" dxfId="55" priority="34" operator="equal">
      <formula>"Not met"</formula>
    </cfRule>
  </conditionalFormatting>
  <conditionalFormatting sqref="D12:D14">
    <cfRule type="cellIs" dxfId="54" priority="31" operator="equal">
      <formula>"Not met"</formula>
    </cfRule>
  </conditionalFormatting>
  <conditionalFormatting sqref="D17">
    <cfRule type="cellIs" dxfId="53" priority="30" operator="equal">
      <formula>"Not met"</formula>
    </cfRule>
  </conditionalFormatting>
  <conditionalFormatting sqref="D19">
    <cfRule type="cellIs" dxfId="52" priority="29" operator="equal">
      <formula>"Not met"</formula>
    </cfRule>
  </conditionalFormatting>
  <conditionalFormatting sqref="D21">
    <cfRule type="cellIs" dxfId="51" priority="28" operator="equal">
      <formula>"Not met"</formula>
    </cfRule>
  </conditionalFormatting>
  <conditionalFormatting sqref="D23:D25">
    <cfRule type="cellIs" dxfId="50" priority="25" operator="equal">
      <formula>"Not met"</formula>
    </cfRule>
  </conditionalFormatting>
  <dataValidations count="5">
    <dataValidation type="list" allowBlank="1" showInputMessage="1" showErrorMessage="1" sqref="I6 I23:I25 I17:I21 I12:I14 I10 I8" xr:uid="{00000000-0002-0000-0E00-000000000000}">
      <formula1>$Y$2:$AA$2</formula1>
    </dataValidation>
    <dataValidation type="list" allowBlank="1" showInputMessage="1" showErrorMessage="1" sqref="D6 D8 D17:D21 D12:D14 D10" xr:uid="{00000000-0002-0000-0E00-000002000000}">
      <formula1>$Y$1:$AB$1</formula1>
    </dataValidation>
    <dataValidation type="date" allowBlank="1" showInputMessage="1" showErrorMessage="1" prompt="Enter a date value (for example, 19/10/2020)" sqref="H6:H25" xr:uid="{00000000-0002-0000-0E00-000003000000}">
      <formula1>StartDate</formula1>
      <formula2>EndDate</formula2>
    </dataValidation>
    <dataValidation allowBlank="1" showInputMessage="1" showErrorMessage="1" prompt="Value must be between 0% to 100%." sqref="E6 E21 E19 E17 E12:E14 E10 E8 E23:E25" xr:uid="{200396D5-B020-4142-B1A9-4FE1A94C8C15}"/>
    <dataValidation type="list" allowBlank="1" showInputMessage="1" showErrorMessage="1" sqref="D23:D25" xr:uid="{57B81056-75EA-4367-AD67-40D995A6A85A}">
      <formula1>$Y$1:$AC$1</formula1>
    </dataValidation>
  </dataValidations>
  <hyperlinks>
    <hyperlink ref="C6" location="'Comp-EL'!E5.01" display="Click here to navigate to the list of evidence for Action 5.1" xr:uid="{00000000-0004-0000-0E00-000000000000}"/>
    <hyperlink ref="J6" location="'Comp-TL'!T5.01" display="Click here to navigate to the task list for Action 5.1" xr:uid="{00000000-0004-0000-0E00-000001000000}"/>
    <hyperlink ref="J8" location="'Comp-TL'!T5.02" display="Click here to navigate to the task list for Action 5.2" xr:uid="{00000000-0004-0000-0E00-000002000000}"/>
    <hyperlink ref="J10" location="'Comp-TL'!T5.03" display="Click here to navigate to the task list for Action 5.3" xr:uid="{00000000-0004-0000-0E00-000003000000}"/>
    <hyperlink ref="J12" location="'Comp-TL'!T5.04" display="Click here to navigate to the task list for Action 5.4" xr:uid="{00000000-0004-0000-0E00-000004000000}"/>
    <hyperlink ref="J13" location="'Comp-TL'!T5.05" display="Click here to navigate to the task list for Action 5.5" xr:uid="{00000000-0004-0000-0E00-000005000000}"/>
    <hyperlink ref="J14" location="'Comp-TL'!T5.06" display="Click here to navigate to the task list for Action 5.6" xr:uid="{00000000-0004-0000-0E00-000006000000}"/>
    <hyperlink ref="J17" location="'Comp-TL'!T5.07" display="Click here to navigate to the task list for Action 5.7" xr:uid="{00000000-0004-0000-0E00-000007000000}"/>
    <hyperlink ref="J19" location="'Comp-TL'!T5.08" display="Click here to navigate to the task list for Action 5.8" xr:uid="{00000000-0004-0000-0E00-000008000000}"/>
    <hyperlink ref="J21" location="'Comp-TL'!T5.09" display="Click here to navigate to the task list for Action 5.9" xr:uid="{00000000-0004-0000-0E00-000009000000}"/>
    <hyperlink ref="J23" location="'Comp-TL'!T5.10" display="Click here to navigate to the task list for Action 5.10" xr:uid="{00000000-0004-0000-0E00-00000A000000}"/>
    <hyperlink ref="J24" location="'Comp-TL'!T5.11" display="Click here to navigate to the task list for Action 5.11" xr:uid="{00000000-0004-0000-0E00-00000B000000}"/>
    <hyperlink ref="J25" location="'Comp-TL'!T5.12" display="Click here to navigate to the task list for Action 5.12" xr:uid="{00000000-0004-0000-0E00-00000C000000}"/>
    <hyperlink ref="C8" location="'Comp-EL'!E5.02" display="Click here to navigate to the list of evidence for Action 5.2" xr:uid="{00000000-0004-0000-0E00-000025000000}"/>
    <hyperlink ref="C10" location="'Comp-EL'!E5.03" display="Click here to navigate to the list of evidence for Action 5.3" xr:uid="{00000000-0004-0000-0E00-000026000000}"/>
    <hyperlink ref="C12" location="'Comp-EL'!E5.04" display="Click here to navigate to the list of evidence for Action 5.4" xr:uid="{00000000-0004-0000-0E00-000027000000}"/>
    <hyperlink ref="C13" location="'Comp-EL'!E5.05" display="Click here to navigate to the list of evidence for Action 5.5" xr:uid="{00000000-0004-0000-0E00-000028000000}"/>
    <hyperlink ref="C14" location="'Comp-EL'!E5.06" display="Click here to navigate to the list of evidence for Action 5.6" xr:uid="{00000000-0004-0000-0E00-000029000000}"/>
    <hyperlink ref="C17" location="'Comp-EL'!E5.07" display="Click here to navigate to the list of evidence for Action 5.7" xr:uid="{00000000-0004-0000-0E00-00002A000000}"/>
    <hyperlink ref="C19" location="'Comp-EL'!E5.08" display="Click here to navigate to the list of evidence for Action 5.8" xr:uid="{00000000-0004-0000-0E00-00002B000000}"/>
    <hyperlink ref="C21" location="'Comp-EL'!E5.09" display="Click here to navigate to the list of evidence for Action 5.9" xr:uid="{00000000-0004-0000-0E00-00002C000000}"/>
    <hyperlink ref="C23" location="'Comp-EL'!E5.10" display="Click here to navigate to the list of evidence for Action 5.10" xr:uid="{00000000-0004-0000-0E00-00002D000000}"/>
    <hyperlink ref="C24" location="'Comp-EL'!E5.11" display="Click here to navigate to the list of evidence for Action 5.11" xr:uid="{00000000-0004-0000-0E00-00002E000000}"/>
    <hyperlink ref="C25" location="'Comp-EL'!E5.12" display="Click here to navigate to the list of evidence for Action 5.12" xr:uid="{00000000-0004-0000-0E00-00002F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8C5DE"/>
  </sheetPr>
  <dimension ref="A1:E84"/>
  <sheetViews>
    <sheetView showGridLines="0" workbookViewId="0">
      <pane ySplit="5" topLeftCell="A41" activePane="bottomLeft" state="frozen"/>
      <selection activeCell="C3" sqref="C3"/>
      <selection pane="bottomLeft" activeCell="B77" sqref="B77"/>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25">
      <c r="B3" s="42" t="s">
        <v>87</v>
      </c>
      <c r="C3" s="1"/>
      <c r="D3" s="1"/>
    </row>
    <row r="4" spans="2:4">
      <c r="B4" s="1"/>
      <c r="C4" s="1"/>
      <c r="D4" s="1"/>
    </row>
    <row r="5" spans="2:4" s="122" customFormat="1" ht="25.5" customHeight="1">
      <c r="B5" s="118" t="s">
        <v>1</v>
      </c>
      <c r="C5" s="123" t="s">
        <v>457</v>
      </c>
      <c r="D5" s="124" t="s">
        <v>458</v>
      </c>
    </row>
    <row r="6" spans="2:4" ht="13">
      <c r="B6" s="291" t="s">
        <v>88</v>
      </c>
      <c r="C6" s="292"/>
      <c r="D6" s="293"/>
    </row>
    <row r="7" spans="2:4" ht="13">
      <c r="B7" s="275" t="s">
        <v>45</v>
      </c>
      <c r="C7" s="294"/>
      <c r="D7" s="295"/>
    </row>
    <row r="8" spans="2:4">
      <c r="B8" s="278">
        <v>5.01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ht="13">
      <c r="B13" s="275" t="s">
        <v>46</v>
      </c>
      <c r="C13" s="294"/>
      <c r="D13" s="295"/>
    </row>
    <row r="14" spans="2:4">
      <c r="B14" s="278">
        <v>5.0199999999999996</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ht="13">
      <c r="B19" s="275" t="s">
        <v>89</v>
      </c>
      <c r="C19" s="294"/>
      <c r="D19" s="295"/>
    </row>
    <row r="20" spans="2:4">
      <c r="B20" s="278">
        <v>5.03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ht="13">
      <c r="B25" s="275" t="s">
        <v>90</v>
      </c>
      <c r="C25" s="294"/>
      <c r="D25" s="295"/>
    </row>
    <row r="26" spans="2:4">
      <c r="B26" s="278">
        <v>5.04</v>
      </c>
      <c r="C26" s="13" t="s">
        <v>451</v>
      </c>
      <c r="D26" s="14"/>
    </row>
    <row r="27" spans="2:4">
      <c r="B27" s="145"/>
      <c r="C27" s="13" t="s">
        <v>452</v>
      </c>
      <c r="D27" s="14"/>
    </row>
    <row r="28" spans="2:4">
      <c r="B28" s="145"/>
      <c r="C28" s="13" t="s">
        <v>453</v>
      </c>
      <c r="D28" s="14"/>
    </row>
    <row r="29" spans="2:4">
      <c r="B29" s="145"/>
      <c r="C29" s="13" t="s">
        <v>454</v>
      </c>
      <c r="D29" s="14"/>
    </row>
    <row r="30" spans="2:4">
      <c r="B30" s="145"/>
      <c r="C30" s="13" t="s">
        <v>455</v>
      </c>
      <c r="D30" s="14"/>
    </row>
    <row r="31" spans="2:4">
      <c r="B31" s="278">
        <v>5.05</v>
      </c>
      <c r="C31" s="13" t="s">
        <v>451</v>
      </c>
      <c r="D31" s="14"/>
    </row>
    <row r="32" spans="2:4">
      <c r="B32" s="145"/>
      <c r="C32" s="13" t="s">
        <v>452</v>
      </c>
      <c r="D32" s="14"/>
    </row>
    <row r="33" spans="2:4">
      <c r="B33" s="145"/>
      <c r="C33" s="13" t="s">
        <v>453</v>
      </c>
      <c r="D33" s="14"/>
    </row>
    <row r="34" spans="2:4">
      <c r="B34" s="145"/>
      <c r="C34" s="13" t="s">
        <v>454</v>
      </c>
      <c r="D34" s="14"/>
    </row>
    <row r="35" spans="2:4">
      <c r="B35" s="145"/>
      <c r="C35" s="13" t="s">
        <v>455</v>
      </c>
      <c r="D35" s="14"/>
    </row>
    <row r="36" spans="2:4">
      <c r="B36" s="278">
        <v>5.0599999999999996</v>
      </c>
      <c r="C36" s="13" t="s">
        <v>451</v>
      </c>
      <c r="D36" s="14"/>
    </row>
    <row r="37" spans="2:4">
      <c r="B37" s="145"/>
      <c r="C37" s="13" t="s">
        <v>452</v>
      </c>
      <c r="D37" s="14"/>
    </row>
    <row r="38" spans="2:4">
      <c r="B38" s="145"/>
      <c r="C38" s="13" t="s">
        <v>453</v>
      </c>
      <c r="D38" s="14"/>
    </row>
    <row r="39" spans="2:4">
      <c r="B39" s="145"/>
      <c r="C39" s="13" t="s">
        <v>454</v>
      </c>
      <c r="D39" s="14"/>
    </row>
    <row r="40" spans="2:4">
      <c r="B40" s="145"/>
      <c r="C40" s="13" t="s">
        <v>455</v>
      </c>
      <c r="D40" s="14"/>
    </row>
    <row r="41" spans="2:4" ht="13">
      <c r="B41" s="291" t="s">
        <v>740</v>
      </c>
      <c r="C41" s="292"/>
      <c r="D41" s="293"/>
    </row>
    <row r="42" spans="2:4" ht="13">
      <c r="B42" s="275" t="s">
        <v>738</v>
      </c>
      <c r="C42" s="294"/>
      <c r="D42" s="295"/>
    </row>
    <row r="43" spans="2:4">
      <c r="B43" s="278">
        <v>5.07</v>
      </c>
      <c r="C43" s="13" t="s">
        <v>451</v>
      </c>
      <c r="D43" s="14"/>
    </row>
    <row r="44" spans="2:4">
      <c r="B44" s="145"/>
      <c r="C44" s="13" t="s">
        <v>452</v>
      </c>
      <c r="D44" s="14"/>
    </row>
    <row r="45" spans="2:4">
      <c r="B45" s="145"/>
      <c r="C45" s="13" t="s">
        <v>453</v>
      </c>
      <c r="D45" s="14"/>
    </row>
    <row r="46" spans="2:4">
      <c r="B46" s="145"/>
      <c r="C46" s="13" t="s">
        <v>454</v>
      </c>
      <c r="D46" s="14"/>
    </row>
    <row r="47" spans="2:4">
      <c r="B47" s="145"/>
      <c r="C47" s="13" t="s">
        <v>455</v>
      </c>
      <c r="D47" s="14"/>
    </row>
    <row r="48" spans="2:4" ht="13">
      <c r="B48" s="275" t="s">
        <v>739</v>
      </c>
      <c r="C48" s="294"/>
      <c r="D48" s="295"/>
    </row>
    <row r="49" spans="2:4">
      <c r="B49" s="278">
        <v>5.08</v>
      </c>
      <c r="C49" s="13" t="s">
        <v>451</v>
      </c>
      <c r="D49" s="14"/>
    </row>
    <row r="50" spans="2:4">
      <c r="B50" s="145"/>
      <c r="C50" s="13" t="s">
        <v>452</v>
      </c>
      <c r="D50" s="14"/>
    </row>
    <row r="51" spans="2:4">
      <c r="B51" s="145"/>
      <c r="C51" s="13" t="s">
        <v>453</v>
      </c>
      <c r="D51" s="14"/>
    </row>
    <row r="52" spans="2:4">
      <c r="B52" s="145"/>
      <c r="C52" s="13" t="s">
        <v>454</v>
      </c>
      <c r="D52" s="14"/>
    </row>
    <row r="53" spans="2:4">
      <c r="B53" s="145"/>
      <c r="C53" s="13" t="s">
        <v>455</v>
      </c>
      <c r="D53" s="14"/>
    </row>
    <row r="54" spans="2:4" ht="13">
      <c r="B54" s="275" t="s">
        <v>740</v>
      </c>
      <c r="C54" s="294"/>
      <c r="D54" s="295"/>
    </row>
    <row r="55" spans="2:4">
      <c r="B55" s="278">
        <v>5.09</v>
      </c>
      <c r="C55" s="13" t="s">
        <v>451</v>
      </c>
      <c r="D55" s="14"/>
    </row>
    <row r="56" spans="2:4">
      <c r="B56" s="145"/>
      <c r="C56" s="13" t="s">
        <v>452</v>
      </c>
      <c r="D56" s="14"/>
    </row>
    <row r="57" spans="2:4">
      <c r="B57" s="145"/>
      <c r="C57" s="13" t="s">
        <v>453</v>
      </c>
      <c r="D57" s="14"/>
    </row>
    <row r="58" spans="2:4">
      <c r="B58" s="145"/>
      <c r="C58" s="13" t="s">
        <v>454</v>
      </c>
      <c r="D58" s="14"/>
    </row>
    <row r="59" spans="2:4">
      <c r="B59" s="145"/>
      <c r="C59" s="13" t="s">
        <v>455</v>
      </c>
      <c r="D59" s="14"/>
    </row>
    <row r="60" spans="2:4" ht="13">
      <c r="B60" s="275" t="s">
        <v>741</v>
      </c>
      <c r="C60" s="294"/>
      <c r="D60" s="295"/>
    </row>
    <row r="61" spans="2:4">
      <c r="B61" s="279">
        <v>5.0999999999999996</v>
      </c>
      <c r="C61" s="13" t="s">
        <v>451</v>
      </c>
      <c r="D61" s="14"/>
    </row>
    <row r="62" spans="2:4">
      <c r="B62" s="145"/>
      <c r="C62" s="13" t="s">
        <v>452</v>
      </c>
      <c r="D62" s="14"/>
    </row>
    <row r="63" spans="2:4">
      <c r="B63" s="145"/>
      <c r="C63" s="13" t="s">
        <v>453</v>
      </c>
      <c r="D63" s="14"/>
    </row>
    <row r="64" spans="2:4">
      <c r="B64" s="145"/>
      <c r="C64" s="13" t="s">
        <v>454</v>
      </c>
      <c r="D64" s="14"/>
    </row>
    <row r="65" spans="2:4">
      <c r="B65" s="145"/>
      <c r="C65" s="13" t="s">
        <v>455</v>
      </c>
      <c r="D65" s="14"/>
    </row>
    <row r="66" spans="2:4">
      <c r="B66" s="278">
        <v>5.1100000000000003</v>
      </c>
      <c r="C66" s="13" t="s">
        <v>451</v>
      </c>
      <c r="D66" s="14"/>
    </row>
    <row r="67" spans="2:4">
      <c r="B67" s="145"/>
      <c r="C67" s="13" t="s">
        <v>452</v>
      </c>
      <c r="D67" s="14"/>
    </row>
    <row r="68" spans="2:4">
      <c r="B68" s="145"/>
      <c r="C68" s="13" t="s">
        <v>453</v>
      </c>
      <c r="D68" s="14"/>
    </row>
    <row r="69" spans="2:4">
      <c r="B69" s="145"/>
      <c r="C69" s="13" t="s">
        <v>454</v>
      </c>
      <c r="D69" s="14"/>
    </row>
    <row r="70" spans="2:4">
      <c r="B70" s="145"/>
      <c r="C70" s="13" t="s">
        <v>455</v>
      </c>
      <c r="D70" s="14"/>
    </row>
    <row r="71" spans="2:4">
      <c r="B71" s="278">
        <v>5.12</v>
      </c>
      <c r="C71" s="13" t="s">
        <v>451</v>
      </c>
      <c r="D71" s="14"/>
    </row>
    <row r="72" spans="2:4">
      <c r="B72" s="145"/>
      <c r="C72" s="13" t="s">
        <v>452</v>
      </c>
      <c r="D72" s="14"/>
    </row>
    <row r="73" spans="2:4">
      <c r="B73" s="145"/>
      <c r="C73" s="13" t="s">
        <v>453</v>
      </c>
      <c r="D73" s="14"/>
    </row>
    <row r="74" spans="2:4">
      <c r="B74" s="145"/>
      <c r="C74" s="13" t="s">
        <v>454</v>
      </c>
      <c r="D74" s="14"/>
    </row>
    <row r="75" spans="2:4">
      <c r="B75" s="145"/>
      <c r="C75" s="13" t="s">
        <v>455</v>
      </c>
      <c r="D75" s="14"/>
    </row>
    <row r="81" customFormat="1"/>
    <row r="82" customFormat="1"/>
    <row r="83" customFormat="1"/>
    <row r="84" customFormat="1"/>
  </sheetData>
  <autoFilter ref="B5:D75" xr:uid="{00000000-0009-0000-0000-00000F000000}"/>
  <hyperlinks>
    <hyperlink ref="B8" location="CompCare!A5.01" display="CompCare!A5.01" xr:uid="{00000000-0004-0000-0F00-000000000000}"/>
    <hyperlink ref="B14" location="CompCare!A5.02" display="CompCare!A5.02" xr:uid="{00000000-0004-0000-0F00-000001000000}"/>
    <hyperlink ref="B20" location="CompCare!A5.03" display="CompCare!A5.03" xr:uid="{00000000-0004-0000-0F00-000002000000}"/>
    <hyperlink ref="B26" location="CompCare!A5.04" display="CompCare!A5.04" xr:uid="{00000000-0004-0000-0F00-000003000000}"/>
    <hyperlink ref="B31" location="CompCare!A5.05" display="CompCare!A5.05" xr:uid="{00000000-0004-0000-0F00-000004000000}"/>
    <hyperlink ref="B36" location="CompCare!A5.06" display="CompCare!A5.06" xr:uid="{00000000-0004-0000-0F00-000005000000}"/>
    <hyperlink ref="B43" location="CompCare!A5.07" display="CompCare!A5.07" xr:uid="{00000000-0004-0000-0F00-000006000000}"/>
    <hyperlink ref="B49" location="CompCare!A5.08" display="CompCare!A5.08" xr:uid="{00000000-0004-0000-0F00-000007000000}"/>
    <hyperlink ref="B55" location="CompCare!A5.09" display="CompCare!A5.09" xr:uid="{00000000-0004-0000-0F00-000008000000}"/>
    <hyperlink ref="B61" location="CompCare!A5.10" display="CompCare!A5.10" xr:uid="{00000000-0004-0000-0F00-000009000000}"/>
    <hyperlink ref="B66" location="CompCare!A5.11" display="CompCare!A5.11" xr:uid="{00000000-0004-0000-0F00-00000A000000}"/>
    <hyperlink ref="B71" location="CompCare!A5.12" display="CompCare!A5.12" xr:uid="{00000000-0004-0000-0F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8C5DE"/>
    <pageSetUpPr fitToPage="1"/>
  </sheetPr>
  <dimension ref="A1:AC87"/>
  <sheetViews>
    <sheetView showGridLines="0" workbookViewId="0">
      <pane ySplit="5" topLeftCell="A6" activePane="bottomLeft" state="frozen"/>
      <selection activeCell="C4" sqref="C4"/>
      <selection pane="bottomLeft" activeCell="B3" sqref="B3"/>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16384" width="9.1796875" hidden="1"/>
  </cols>
  <sheetData>
    <row r="1" spans="2:29" ht="13">
      <c r="B1" s="11" t="s">
        <v>821</v>
      </c>
      <c r="AA1" t="s">
        <v>117</v>
      </c>
      <c r="AB1" t="s">
        <v>118</v>
      </c>
      <c r="AC1" t="s">
        <v>119</v>
      </c>
    </row>
    <row r="3" spans="2:29" ht="25">
      <c r="B3" s="42" t="s">
        <v>87</v>
      </c>
      <c r="C3" s="1"/>
      <c r="D3" s="1"/>
    </row>
    <row r="4" spans="2:29">
      <c r="B4" s="1"/>
      <c r="C4" s="1"/>
      <c r="D4" s="1"/>
    </row>
    <row r="5" spans="2:29" ht="26">
      <c r="B5" s="109" t="s">
        <v>1</v>
      </c>
      <c r="C5" s="110" t="s">
        <v>5</v>
      </c>
      <c r="D5" s="114" t="s">
        <v>6</v>
      </c>
      <c r="E5" s="115" t="s">
        <v>504</v>
      </c>
      <c r="F5" s="116" t="s">
        <v>8</v>
      </c>
    </row>
    <row r="6" spans="2:29" ht="13">
      <c r="B6" s="291" t="s">
        <v>88</v>
      </c>
      <c r="C6" s="292"/>
      <c r="D6" s="296"/>
      <c r="E6" s="297"/>
      <c r="F6" s="298"/>
    </row>
    <row r="7" spans="2:29" ht="13">
      <c r="B7" s="275" t="s">
        <v>45</v>
      </c>
      <c r="C7" s="294"/>
      <c r="D7" s="193"/>
      <c r="E7" s="299"/>
      <c r="F7" s="300"/>
    </row>
    <row r="8" spans="2:29">
      <c r="B8" s="278">
        <v>5.01</v>
      </c>
      <c r="C8" s="13" t="s">
        <v>459</v>
      </c>
      <c r="D8" s="97"/>
      <c r="E8" s="99"/>
      <c r="F8" s="139"/>
    </row>
    <row r="9" spans="2:29">
      <c r="B9" s="145"/>
      <c r="C9" s="13" t="s">
        <v>460</v>
      </c>
      <c r="D9" s="97"/>
      <c r="E9" s="99"/>
      <c r="F9" s="139"/>
    </row>
    <row r="10" spans="2:29">
      <c r="B10" s="145"/>
      <c r="C10" s="13" t="s">
        <v>461</v>
      </c>
      <c r="D10" s="97"/>
      <c r="E10" s="99"/>
      <c r="F10" s="139"/>
    </row>
    <row r="11" spans="2:29">
      <c r="B11" s="145"/>
      <c r="C11" s="13" t="s">
        <v>462</v>
      </c>
      <c r="D11" s="97"/>
      <c r="E11" s="99"/>
      <c r="F11" s="139"/>
    </row>
    <row r="12" spans="2:29">
      <c r="B12" s="145"/>
      <c r="C12" s="13" t="s">
        <v>463</v>
      </c>
      <c r="D12" s="97"/>
      <c r="E12" s="99"/>
      <c r="F12" s="139"/>
    </row>
    <row r="13" spans="2:29" ht="13">
      <c r="B13" s="275" t="s">
        <v>46</v>
      </c>
      <c r="C13" s="294"/>
      <c r="D13" s="193"/>
      <c r="E13" s="299"/>
      <c r="F13" s="300"/>
    </row>
    <row r="14" spans="2:29">
      <c r="B14" s="278">
        <v>5.0199999999999996</v>
      </c>
      <c r="C14" s="13" t="s">
        <v>459</v>
      </c>
      <c r="D14" s="97"/>
      <c r="E14" s="99"/>
      <c r="F14" s="139"/>
    </row>
    <row r="15" spans="2:29">
      <c r="B15" s="145"/>
      <c r="C15" s="13" t="s">
        <v>460</v>
      </c>
      <c r="D15" s="97"/>
      <c r="E15" s="99"/>
      <c r="F15" s="139"/>
    </row>
    <row r="16" spans="2:29">
      <c r="B16" s="145"/>
      <c r="C16" s="13" t="s">
        <v>461</v>
      </c>
      <c r="D16" s="97"/>
      <c r="E16" s="99"/>
      <c r="F16" s="139"/>
    </row>
    <row r="17" spans="2:6">
      <c r="B17" s="145"/>
      <c r="C17" s="13" t="s">
        <v>462</v>
      </c>
      <c r="D17" s="97"/>
      <c r="E17" s="99"/>
      <c r="F17" s="139"/>
    </row>
    <row r="18" spans="2:6">
      <c r="B18" s="145"/>
      <c r="C18" s="13" t="s">
        <v>463</v>
      </c>
      <c r="D18" s="97"/>
      <c r="E18" s="99"/>
      <c r="F18" s="139"/>
    </row>
    <row r="19" spans="2:6" ht="13">
      <c r="B19" s="275" t="s">
        <v>89</v>
      </c>
      <c r="C19" s="294"/>
      <c r="D19" s="193"/>
      <c r="E19" s="299"/>
      <c r="F19" s="300"/>
    </row>
    <row r="20" spans="2:6">
      <c r="B20" s="278">
        <v>5.03</v>
      </c>
      <c r="C20" s="13" t="s">
        <v>459</v>
      </c>
      <c r="D20" s="97"/>
      <c r="E20" s="99"/>
      <c r="F20" s="139"/>
    </row>
    <row r="21" spans="2:6">
      <c r="B21" s="145"/>
      <c r="C21" s="13" t="s">
        <v>460</v>
      </c>
      <c r="D21" s="97"/>
      <c r="E21" s="99"/>
      <c r="F21" s="139"/>
    </row>
    <row r="22" spans="2:6">
      <c r="B22" s="145"/>
      <c r="C22" s="13" t="s">
        <v>461</v>
      </c>
      <c r="D22" s="97"/>
      <c r="E22" s="99"/>
      <c r="F22" s="139"/>
    </row>
    <row r="23" spans="2:6">
      <c r="B23" s="145"/>
      <c r="C23" s="13" t="s">
        <v>462</v>
      </c>
      <c r="D23" s="97"/>
      <c r="E23" s="99"/>
      <c r="F23" s="139"/>
    </row>
    <row r="24" spans="2:6">
      <c r="B24" s="145"/>
      <c r="C24" s="13" t="s">
        <v>463</v>
      </c>
      <c r="D24" s="97"/>
      <c r="E24" s="99"/>
      <c r="F24" s="139"/>
    </row>
    <row r="25" spans="2:6" ht="13">
      <c r="B25" s="275" t="s">
        <v>90</v>
      </c>
      <c r="C25" s="294"/>
      <c r="D25" s="193"/>
      <c r="E25" s="299"/>
      <c r="F25" s="300"/>
    </row>
    <row r="26" spans="2:6">
      <c r="B26" s="278">
        <v>5.04</v>
      </c>
      <c r="C26" s="13" t="s">
        <v>459</v>
      </c>
      <c r="D26" s="97"/>
      <c r="E26" s="99"/>
      <c r="F26" s="139"/>
    </row>
    <row r="27" spans="2:6">
      <c r="B27" s="145"/>
      <c r="C27" s="13" t="s">
        <v>460</v>
      </c>
      <c r="D27" s="97"/>
      <c r="E27" s="99"/>
      <c r="F27" s="139"/>
    </row>
    <row r="28" spans="2:6">
      <c r="B28" s="145"/>
      <c r="C28" s="13" t="s">
        <v>461</v>
      </c>
      <c r="D28" s="97"/>
      <c r="E28" s="99"/>
      <c r="F28" s="139"/>
    </row>
    <row r="29" spans="2:6">
      <c r="B29" s="145"/>
      <c r="C29" s="13" t="s">
        <v>462</v>
      </c>
      <c r="D29" s="97"/>
      <c r="E29" s="99"/>
      <c r="F29" s="139"/>
    </row>
    <row r="30" spans="2:6">
      <c r="B30" s="145"/>
      <c r="C30" s="13" t="s">
        <v>463</v>
      </c>
      <c r="D30" s="97"/>
      <c r="E30" s="99"/>
      <c r="F30" s="139"/>
    </row>
    <row r="31" spans="2:6">
      <c r="B31" s="278">
        <v>5.05</v>
      </c>
      <c r="C31" s="13" t="s">
        <v>459</v>
      </c>
      <c r="D31" s="97"/>
      <c r="E31" s="99"/>
      <c r="F31" s="139"/>
    </row>
    <row r="32" spans="2:6">
      <c r="B32" s="145"/>
      <c r="C32" s="13" t="s">
        <v>460</v>
      </c>
      <c r="D32" s="97"/>
      <c r="E32" s="99"/>
      <c r="F32" s="139"/>
    </row>
    <row r="33" spans="2:6">
      <c r="B33" s="145"/>
      <c r="C33" s="13" t="s">
        <v>461</v>
      </c>
      <c r="D33" s="97"/>
      <c r="E33" s="99"/>
      <c r="F33" s="139"/>
    </row>
    <row r="34" spans="2:6">
      <c r="B34" s="145"/>
      <c r="C34" s="13" t="s">
        <v>462</v>
      </c>
      <c r="D34" s="97"/>
      <c r="E34" s="99"/>
      <c r="F34" s="139"/>
    </row>
    <row r="35" spans="2:6">
      <c r="B35" s="145"/>
      <c r="C35" s="13" t="s">
        <v>463</v>
      </c>
      <c r="D35" s="97"/>
      <c r="E35" s="99"/>
      <c r="F35" s="139"/>
    </row>
    <row r="36" spans="2:6">
      <c r="B36" s="278">
        <v>5.0599999999999996</v>
      </c>
      <c r="C36" s="13" t="s">
        <v>459</v>
      </c>
      <c r="D36" s="97"/>
      <c r="E36" s="99"/>
      <c r="F36" s="139"/>
    </row>
    <row r="37" spans="2:6">
      <c r="B37" s="145"/>
      <c r="C37" s="13" t="s">
        <v>460</v>
      </c>
      <c r="D37" s="97"/>
      <c r="E37" s="99"/>
      <c r="F37" s="139"/>
    </row>
    <row r="38" spans="2:6">
      <c r="B38" s="145"/>
      <c r="C38" s="13" t="s">
        <v>461</v>
      </c>
      <c r="D38" s="97"/>
      <c r="E38" s="99"/>
      <c r="F38" s="139"/>
    </row>
    <row r="39" spans="2:6">
      <c r="B39" s="145"/>
      <c r="C39" s="13" t="s">
        <v>462</v>
      </c>
      <c r="D39" s="97"/>
      <c r="E39" s="99"/>
      <c r="F39" s="139"/>
    </row>
    <row r="40" spans="2:6">
      <c r="B40" s="145"/>
      <c r="C40" s="13" t="s">
        <v>463</v>
      </c>
      <c r="D40" s="97"/>
      <c r="E40" s="99"/>
      <c r="F40" s="139"/>
    </row>
    <row r="41" spans="2:6" ht="13">
      <c r="B41" s="291" t="s">
        <v>91</v>
      </c>
      <c r="C41" s="292"/>
      <c r="D41" s="296"/>
      <c r="E41" s="297"/>
      <c r="F41" s="298"/>
    </row>
    <row r="42" spans="2:6" ht="13">
      <c r="B42" s="275" t="s">
        <v>742</v>
      </c>
      <c r="C42" s="294"/>
      <c r="D42" s="193"/>
      <c r="E42" s="299"/>
      <c r="F42" s="300"/>
    </row>
    <row r="43" spans="2:6">
      <c r="B43" s="278">
        <v>5.07</v>
      </c>
      <c r="C43" s="13" t="s">
        <v>459</v>
      </c>
      <c r="D43" s="97"/>
      <c r="E43" s="99"/>
      <c r="F43" s="139"/>
    </row>
    <row r="44" spans="2:6">
      <c r="B44" s="145"/>
      <c r="C44" s="13" t="s">
        <v>460</v>
      </c>
      <c r="D44" s="97"/>
      <c r="E44" s="99"/>
      <c r="F44" s="139"/>
    </row>
    <row r="45" spans="2:6">
      <c r="B45" s="145"/>
      <c r="C45" s="13" t="s">
        <v>461</v>
      </c>
      <c r="D45" s="97"/>
      <c r="E45" s="99"/>
      <c r="F45" s="139"/>
    </row>
    <row r="46" spans="2:6">
      <c r="B46" s="145"/>
      <c r="C46" s="13" t="s">
        <v>462</v>
      </c>
      <c r="D46" s="97"/>
      <c r="E46" s="99"/>
      <c r="F46" s="139"/>
    </row>
    <row r="47" spans="2:6">
      <c r="B47" s="145"/>
      <c r="C47" s="13" t="s">
        <v>463</v>
      </c>
      <c r="D47" s="97"/>
      <c r="E47" s="99"/>
      <c r="F47" s="139"/>
    </row>
    <row r="48" spans="2:6" ht="13">
      <c r="B48" s="275" t="s">
        <v>743</v>
      </c>
      <c r="C48" s="294"/>
      <c r="D48" s="193"/>
      <c r="E48" s="299"/>
      <c r="F48" s="300"/>
    </row>
    <row r="49" spans="2:6">
      <c r="B49" s="278">
        <v>5.08</v>
      </c>
      <c r="C49" s="13" t="s">
        <v>459</v>
      </c>
      <c r="D49" s="97"/>
      <c r="E49" s="99"/>
      <c r="F49" s="139"/>
    </row>
    <row r="50" spans="2:6">
      <c r="B50" s="145"/>
      <c r="C50" s="13" t="s">
        <v>460</v>
      </c>
      <c r="D50" s="97"/>
      <c r="E50" s="99"/>
      <c r="F50" s="139"/>
    </row>
    <row r="51" spans="2:6">
      <c r="B51" s="145"/>
      <c r="C51" s="13" t="s">
        <v>461</v>
      </c>
      <c r="D51" s="97"/>
      <c r="E51" s="99"/>
      <c r="F51" s="139"/>
    </row>
    <row r="52" spans="2:6">
      <c r="B52" s="145"/>
      <c r="C52" s="13" t="s">
        <v>462</v>
      </c>
      <c r="D52" s="97"/>
      <c r="E52" s="99"/>
      <c r="F52" s="139"/>
    </row>
    <row r="53" spans="2:6">
      <c r="B53" s="145"/>
      <c r="C53" s="13" t="s">
        <v>463</v>
      </c>
      <c r="D53" s="97"/>
      <c r="E53" s="99"/>
      <c r="F53" s="139"/>
    </row>
    <row r="54" spans="2:6" ht="13">
      <c r="B54" s="275" t="s">
        <v>744</v>
      </c>
      <c r="C54" s="294"/>
      <c r="D54" s="193"/>
      <c r="E54" s="299"/>
      <c r="F54" s="300"/>
    </row>
    <row r="55" spans="2:6">
      <c r="B55" s="278">
        <v>5.09</v>
      </c>
      <c r="C55" s="13" t="s">
        <v>459</v>
      </c>
      <c r="D55" s="97"/>
      <c r="E55" s="99"/>
      <c r="F55" s="139"/>
    </row>
    <row r="56" spans="2:6">
      <c r="B56" s="145"/>
      <c r="C56" s="13" t="s">
        <v>460</v>
      </c>
      <c r="D56" s="97"/>
      <c r="E56" s="99"/>
      <c r="F56" s="139"/>
    </row>
    <row r="57" spans="2:6">
      <c r="B57" s="145"/>
      <c r="C57" s="13" t="s">
        <v>461</v>
      </c>
      <c r="D57" s="97"/>
      <c r="E57" s="99"/>
      <c r="F57" s="139"/>
    </row>
    <row r="58" spans="2:6">
      <c r="B58" s="145"/>
      <c r="C58" s="13" t="s">
        <v>462</v>
      </c>
      <c r="D58" s="97"/>
      <c r="E58" s="99"/>
      <c r="F58" s="139"/>
    </row>
    <row r="59" spans="2:6">
      <c r="B59" s="145"/>
      <c r="C59" s="13" t="s">
        <v>463</v>
      </c>
      <c r="D59" s="97"/>
      <c r="E59" s="99"/>
      <c r="F59" s="139"/>
    </row>
    <row r="60" spans="2:6" ht="13">
      <c r="B60" s="275" t="s">
        <v>745</v>
      </c>
      <c r="C60" s="294"/>
      <c r="D60" s="193"/>
      <c r="E60" s="299"/>
      <c r="F60" s="300"/>
    </row>
    <row r="61" spans="2:6">
      <c r="B61" s="279">
        <v>5.0999999999999996</v>
      </c>
      <c r="C61" s="13" t="s">
        <v>459</v>
      </c>
      <c r="D61" s="97"/>
      <c r="E61" s="99"/>
      <c r="F61" s="139"/>
    </row>
    <row r="62" spans="2:6">
      <c r="B62" s="145"/>
      <c r="C62" s="13" t="s">
        <v>460</v>
      </c>
      <c r="D62" s="97"/>
      <c r="E62" s="99"/>
      <c r="F62" s="139"/>
    </row>
    <row r="63" spans="2:6">
      <c r="B63" s="145"/>
      <c r="C63" s="13" t="s">
        <v>461</v>
      </c>
      <c r="D63" s="97"/>
      <c r="E63" s="99"/>
      <c r="F63" s="139"/>
    </row>
    <row r="64" spans="2:6">
      <c r="B64" s="145"/>
      <c r="C64" s="13" t="s">
        <v>462</v>
      </c>
      <c r="D64" s="97"/>
      <c r="E64" s="99"/>
      <c r="F64" s="139"/>
    </row>
    <row r="65" spans="2:6">
      <c r="B65" s="145"/>
      <c r="C65" s="13" t="s">
        <v>463</v>
      </c>
      <c r="D65" s="97"/>
      <c r="E65" s="99"/>
      <c r="F65" s="139"/>
    </row>
    <row r="66" spans="2:6" ht="13">
      <c r="B66" s="275" t="s">
        <v>93</v>
      </c>
      <c r="C66" s="294"/>
      <c r="D66" s="193"/>
      <c r="E66" s="299"/>
      <c r="F66" s="300"/>
    </row>
    <row r="67" spans="2:6">
      <c r="B67" s="278">
        <v>5.1100000000000003</v>
      </c>
      <c r="C67" s="13" t="s">
        <v>459</v>
      </c>
      <c r="D67" s="97"/>
      <c r="E67" s="99"/>
      <c r="F67" s="139"/>
    </row>
    <row r="68" spans="2:6">
      <c r="B68" s="145"/>
      <c r="C68" s="13" t="s">
        <v>460</v>
      </c>
      <c r="D68" s="97"/>
      <c r="E68" s="99"/>
      <c r="F68" s="139"/>
    </row>
    <row r="69" spans="2:6">
      <c r="B69" s="145"/>
      <c r="C69" s="13" t="s">
        <v>461</v>
      </c>
      <c r="D69" s="97"/>
      <c r="E69" s="99"/>
      <c r="F69" s="139"/>
    </row>
    <row r="70" spans="2:6">
      <c r="B70" s="145"/>
      <c r="C70" s="13" t="s">
        <v>462</v>
      </c>
      <c r="D70" s="97"/>
      <c r="E70" s="99"/>
      <c r="F70" s="139"/>
    </row>
    <row r="71" spans="2:6">
      <c r="B71" s="145"/>
      <c r="C71" s="13" t="s">
        <v>463</v>
      </c>
      <c r="D71" s="97"/>
      <c r="E71" s="99"/>
      <c r="F71" s="139"/>
    </row>
    <row r="72" spans="2:6">
      <c r="B72" s="278">
        <v>5.12</v>
      </c>
      <c r="C72" s="13" t="s">
        <v>459</v>
      </c>
      <c r="D72" s="97"/>
      <c r="E72" s="99"/>
      <c r="F72" s="139"/>
    </row>
    <row r="73" spans="2:6">
      <c r="B73" s="145"/>
      <c r="C73" s="13" t="s">
        <v>460</v>
      </c>
      <c r="D73" s="97"/>
      <c r="E73" s="99"/>
      <c r="F73" s="139"/>
    </row>
    <row r="74" spans="2:6">
      <c r="B74" s="145"/>
      <c r="C74" s="13" t="s">
        <v>461</v>
      </c>
      <c r="D74" s="97"/>
      <c r="E74" s="99"/>
      <c r="F74" s="139"/>
    </row>
    <row r="75" spans="2:6">
      <c r="B75" s="145"/>
      <c r="C75" s="13" t="s">
        <v>462</v>
      </c>
      <c r="D75" s="97"/>
      <c r="E75" s="99"/>
      <c r="F75" s="139"/>
    </row>
    <row r="76" spans="2:6">
      <c r="B76" s="145"/>
      <c r="C76" s="13" t="s">
        <v>463</v>
      </c>
      <c r="D76" s="97"/>
      <c r="E76" s="99"/>
      <c r="F76" s="139"/>
    </row>
    <row r="81" customFormat="1"/>
    <row r="82" customFormat="1"/>
    <row r="83" customFormat="1"/>
    <row r="84" customFormat="1"/>
    <row r="85" customFormat="1"/>
    <row r="86" customFormat="1"/>
    <row r="87" customFormat="1"/>
  </sheetData>
  <autoFilter ref="B5:F76" xr:uid="{00000000-0009-0000-0000-000010000000}"/>
  <dataValidations count="2">
    <dataValidation type="list" allowBlank="1" showInputMessage="1" showErrorMessage="1" sqref="F8:F12 F14:F18 F20:F24 F26:F30 F31:F40 F43:F59 F61:F65 F67:F71 F72:F76" xr:uid="{00000000-0002-0000-1000-000000000000}">
      <formula1>$AA$1:$AC$1</formula1>
    </dataValidation>
    <dataValidation type="date" allowBlank="1" showInputMessage="1" showErrorMessage="1" prompt="Enter a date value (for example, 19/10/2020)" sqref="E8:E76" xr:uid="{00000000-0002-0000-1000-000001000000}">
      <formula1>StartDate</formula1>
      <formula2>EndDate</formula2>
    </dataValidation>
  </dataValidations>
  <hyperlinks>
    <hyperlink ref="B8" location="CompCare!A5.01" display="CompCare!A5.01" xr:uid="{00000000-0004-0000-1000-000000000000}"/>
    <hyperlink ref="B14" location="CompCare!A5.02" display="CompCare!A5.02" xr:uid="{00000000-0004-0000-1000-000001000000}"/>
    <hyperlink ref="B20" location="CompCare!A5.03" display="CompCare!A5.03" xr:uid="{00000000-0004-0000-1000-000002000000}"/>
    <hyperlink ref="B26" location="CompCare!A5.04" display="CompCare!A5.04" xr:uid="{00000000-0004-0000-1000-000003000000}"/>
    <hyperlink ref="B31" location="CompCare!A5.05" display="CompCare!A5.05" xr:uid="{00000000-0004-0000-1000-000004000000}"/>
    <hyperlink ref="B36" location="CompCare!A5.06" display="CompCare!A5.06" xr:uid="{00000000-0004-0000-1000-000005000000}"/>
    <hyperlink ref="B43" location="CompCare!A5.07" display="CompCare!A5.07" xr:uid="{00000000-0004-0000-1000-000006000000}"/>
    <hyperlink ref="B49" location="CompCare!A5.08" display="CompCare!A5.08" xr:uid="{00000000-0004-0000-1000-000007000000}"/>
    <hyperlink ref="B55" location="CompCare!A5.09" display="CompCare!A5.09" xr:uid="{00000000-0004-0000-1000-000008000000}"/>
    <hyperlink ref="B61" location="CompCare!A5.10" display="CompCare!A5.10" xr:uid="{00000000-0004-0000-1000-000009000000}"/>
    <hyperlink ref="B67" location="CompCare!A5.11" display="CompCare!A5.11" xr:uid="{00000000-0004-0000-1000-00000A000000}"/>
    <hyperlink ref="B72" location="CompCare!A5.12" display="CompCare!A5.12" xr:uid="{00000000-0004-0000-10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960"/>
  </sheetPr>
  <dimension ref="A1:AC25"/>
  <sheetViews>
    <sheetView showGridLines="0" zoomScaleNormal="100" workbookViewId="0">
      <pane xSplit="2" ySplit="3" topLeftCell="D4" activePane="bottomRight" state="frozen"/>
      <selection activeCell="C4" sqref="C4"/>
      <selection pane="topRight" activeCell="C4" sqref="C4"/>
      <selection pane="bottomLeft" activeCell="C4" sqref="C4"/>
      <selection pane="bottomRight" activeCell="J4" sqref="J4"/>
    </sheetView>
  </sheetViews>
  <sheetFormatPr defaultColWidth="0" defaultRowHeight="12.5" outlineLevelCol="1"/>
  <cols>
    <col min="1" max="1" width="6.54296875" customWidth="1"/>
    <col min="2" max="2" width="40.54296875" customWidth="1"/>
    <col min="3" max="3" width="36.54296875" customWidth="1" outlineLevel="1"/>
    <col min="4" max="4" width="65.5429687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col min="12" max="16384" width="9.1796875" hidden="1"/>
  </cols>
  <sheetData>
    <row r="1" spans="1:29" ht="13">
      <c r="A1" s="10" t="s">
        <v>819</v>
      </c>
      <c r="B1" s="1"/>
      <c r="C1" s="1"/>
      <c r="D1" s="1"/>
      <c r="E1" s="1"/>
      <c r="F1" s="1"/>
      <c r="G1" s="1"/>
      <c r="H1" s="1"/>
      <c r="I1" s="1"/>
      <c r="J1" s="1"/>
      <c r="Y1" t="s">
        <v>114</v>
      </c>
      <c r="Z1" t="s">
        <v>509</v>
      </c>
      <c r="AA1" t="s">
        <v>502</v>
      </c>
      <c r="AB1" t="s">
        <v>501</v>
      </c>
      <c r="AC1" t="s">
        <v>116</v>
      </c>
    </row>
    <row r="2" spans="1:29" ht="40" customHeight="1">
      <c r="B2" s="4" t="s">
        <v>96</v>
      </c>
      <c r="C2" s="1"/>
      <c r="D2" s="1"/>
      <c r="E2" s="1"/>
      <c r="F2" s="1"/>
      <c r="G2" s="1"/>
      <c r="H2" s="1"/>
      <c r="I2" s="1"/>
      <c r="J2" s="1"/>
      <c r="Y2" t="s">
        <v>117</v>
      </c>
      <c r="Z2" t="s">
        <v>118</v>
      </c>
      <c r="AA2" t="s">
        <v>119</v>
      </c>
    </row>
    <row r="3" spans="1:29" ht="39">
      <c r="A3" s="129" t="s">
        <v>1</v>
      </c>
      <c r="B3" s="62" t="s">
        <v>2</v>
      </c>
      <c r="C3" s="62" t="s">
        <v>3</v>
      </c>
      <c r="D3" s="62" t="s">
        <v>4</v>
      </c>
      <c r="E3" s="62" t="s">
        <v>503</v>
      </c>
      <c r="F3" s="62" t="s">
        <v>5</v>
      </c>
      <c r="G3" s="62" t="s">
        <v>6</v>
      </c>
      <c r="H3" s="62" t="s">
        <v>7</v>
      </c>
      <c r="I3" s="62" t="s">
        <v>8</v>
      </c>
      <c r="J3" s="107" t="s">
        <v>481</v>
      </c>
    </row>
    <row r="4" spans="1:29" ht="13">
      <c r="A4" s="301" t="s">
        <v>97</v>
      </c>
      <c r="B4" s="302"/>
      <c r="C4" s="303"/>
      <c r="D4" s="303"/>
      <c r="E4" s="304"/>
      <c r="F4" s="302"/>
      <c r="G4" s="303"/>
      <c r="H4" s="305"/>
      <c r="I4" s="306"/>
      <c r="J4" s="303"/>
    </row>
    <row r="5" spans="1:29" ht="13">
      <c r="A5" s="188" t="s">
        <v>55</v>
      </c>
      <c r="B5" s="189"/>
      <c r="C5" s="190"/>
      <c r="D5" s="190"/>
      <c r="E5" s="190"/>
      <c r="F5" s="189"/>
      <c r="G5" s="190"/>
      <c r="H5" s="191"/>
      <c r="I5" s="249"/>
      <c r="J5" s="190"/>
    </row>
    <row r="6" spans="1:29" ht="111.65" customHeight="1">
      <c r="A6" s="40">
        <v>6.01</v>
      </c>
      <c r="B6" s="15" t="s">
        <v>746</v>
      </c>
      <c r="C6" s="197" t="s">
        <v>756</v>
      </c>
      <c r="D6" s="35"/>
      <c r="E6" s="39" t="str">
        <f>IF(R6.01=$Y$1,100%,IF(R6.01=$Z$1,80%,IF(R6.01=$AA$1,50%,IF(R6.01=$AB$1,20%,""))))</f>
        <v/>
      </c>
      <c r="F6" s="33"/>
      <c r="G6" s="34"/>
      <c r="H6" s="90"/>
      <c r="I6" s="34"/>
      <c r="J6" s="197" t="s">
        <v>765</v>
      </c>
    </row>
    <row r="7" spans="1:29" ht="13">
      <c r="A7" s="188" t="s">
        <v>46</v>
      </c>
      <c r="B7" s="189"/>
      <c r="C7" s="190"/>
      <c r="D7" s="190"/>
      <c r="E7" s="190"/>
      <c r="F7" s="189"/>
      <c r="G7" s="190"/>
      <c r="H7" s="191"/>
      <c r="I7" s="249"/>
      <c r="J7" s="190"/>
    </row>
    <row r="8" spans="1:29" ht="127" customHeight="1">
      <c r="A8" s="40">
        <v>6.02</v>
      </c>
      <c r="B8" s="15" t="s">
        <v>747</v>
      </c>
      <c r="C8" s="197" t="s">
        <v>757</v>
      </c>
      <c r="D8" s="35"/>
      <c r="E8" s="39" t="str">
        <f>IF(R6.02=$Y$1,100%,IF(R6.02=$Z$1,80%,IF(R6.02=$AA$1,50%,IF(R6.02=$AB$1,20%,""))))</f>
        <v/>
      </c>
      <c r="F8" s="33"/>
      <c r="G8" s="34"/>
      <c r="H8" s="90"/>
      <c r="I8" s="34"/>
      <c r="J8" s="197" t="s">
        <v>766</v>
      </c>
    </row>
    <row r="9" spans="1:29" ht="13">
      <c r="A9" s="188" t="s">
        <v>98</v>
      </c>
      <c r="B9" s="189"/>
      <c r="C9" s="190"/>
      <c r="D9" s="190"/>
      <c r="E9" s="190"/>
      <c r="F9" s="189"/>
      <c r="G9" s="190"/>
      <c r="H9" s="191"/>
      <c r="I9" s="249"/>
      <c r="J9" s="190"/>
    </row>
    <row r="10" spans="1:29" ht="162" customHeight="1">
      <c r="A10" s="40">
        <v>6.03</v>
      </c>
      <c r="B10" s="15" t="s">
        <v>748</v>
      </c>
      <c r="C10" s="197" t="s">
        <v>758</v>
      </c>
      <c r="D10" s="35"/>
      <c r="E10" s="39" t="str">
        <f>IF(R6.03=$Y$1,100%,IF(R6.03=$Z$1,80%,IF(R6.03=$AA$1,50%,IF(R6.03=$AB$1,20%,""))))</f>
        <v/>
      </c>
      <c r="F10" s="33"/>
      <c r="G10" s="34"/>
      <c r="H10" s="90"/>
      <c r="I10" s="34"/>
      <c r="J10" s="197" t="s">
        <v>767</v>
      </c>
    </row>
    <row r="11" spans="1:29" ht="13">
      <c r="A11" s="301" t="s">
        <v>99</v>
      </c>
      <c r="B11" s="302"/>
      <c r="C11" s="303"/>
      <c r="D11" s="303"/>
      <c r="E11" s="304"/>
      <c r="F11" s="302"/>
      <c r="G11" s="303"/>
      <c r="H11" s="305"/>
      <c r="I11" s="306"/>
      <c r="J11" s="303"/>
    </row>
    <row r="12" spans="1:29" ht="13">
      <c r="A12" s="188" t="s">
        <v>98</v>
      </c>
      <c r="B12" s="189"/>
      <c r="C12" s="198"/>
      <c r="D12" s="190"/>
      <c r="E12" s="190"/>
      <c r="F12" s="189"/>
      <c r="G12" s="190"/>
      <c r="H12" s="191"/>
      <c r="I12" s="249"/>
      <c r="J12" s="190"/>
    </row>
    <row r="13" spans="1:29" ht="100">
      <c r="A13" s="40">
        <v>6.04</v>
      </c>
      <c r="B13" s="170" t="s">
        <v>749</v>
      </c>
      <c r="C13" s="197" t="s">
        <v>759</v>
      </c>
      <c r="D13" s="35"/>
      <c r="E13" s="39" t="str">
        <f>IF(R6.04=$Y$1,100%,IF(R6.04=$Z$1,80%,IF(R6.04=$AA$1,50%,IF(R6.04=$AB$1,20%,""))))</f>
        <v/>
      </c>
      <c r="F13" s="33"/>
      <c r="G13" s="34"/>
      <c r="H13" s="90"/>
      <c r="I13" s="34"/>
      <c r="J13" s="197" t="s">
        <v>768</v>
      </c>
    </row>
    <row r="14" spans="1:29" ht="75">
      <c r="A14" s="40">
        <v>6.05</v>
      </c>
      <c r="B14" s="15" t="s">
        <v>750</v>
      </c>
      <c r="C14" s="197" t="s">
        <v>760</v>
      </c>
      <c r="D14" s="35"/>
      <c r="E14" s="39" t="str">
        <f>IF(R6.05=$Y$1,100%,IF(R6.05=$Z$1,80%,IF(R6.05=$AA$1,50%,IF(R6.05=$AB$1,20%,""))))</f>
        <v/>
      </c>
      <c r="F14" s="33"/>
      <c r="G14" s="34"/>
      <c r="H14" s="90"/>
      <c r="I14" s="34"/>
      <c r="J14" s="197" t="s">
        <v>769</v>
      </c>
    </row>
    <row r="15" spans="1:29" ht="13">
      <c r="A15" s="301" t="s">
        <v>100</v>
      </c>
      <c r="B15" s="302"/>
      <c r="C15" s="303"/>
      <c r="D15" s="303"/>
      <c r="E15" s="304"/>
      <c r="F15" s="302"/>
      <c r="G15" s="303"/>
      <c r="H15" s="305"/>
      <c r="I15" s="306"/>
      <c r="J15" s="303"/>
    </row>
    <row r="16" spans="1:29" ht="13">
      <c r="A16" s="188" t="s">
        <v>101</v>
      </c>
      <c r="B16" s="189"/>
      <c r="C16" s="190"/>
      <c r="D16" s="190"/>
      <c r="E16" s="190"/>
      <c r="F16" s="189"/>
      <c r="G16" s="190"/>
      <c r="H16" s="191"/>
      <c r="I16" s="249"/>
      <c r="J16" s="190"/>
    </row>
    <row r="17" spans="1:10" ht="112.5">
      <c r="A17" s="40">
        <v>6.06</v>
      </c>
      <c r="B17" s="15" t="s">
        <v>751</v>
      </c>
      <c r="C17" s="197" t="s">
        <v>761</v>
      </c>
      <c r="D17" s="35"/>
      <c r="E17" s="39" t="str">
        <f>IF(R6.06=$Y$1,100%,IF(R6.06=$Z$1,80%,IF(R6.06=$AA$1,50%,IF(R6.06=$AB$1,20%,""))))</f>
        <v/>
      </c>
      <c r="F17" s="33"/>
      <c r="G17" s="34"/>
      <c r="H17" s="90"/>
      <c r="I17" s="34"/>
      <c r="J17" s="197" t="s">
        <v>770</v>
      </c>
    </row>
    <row r="18" spans="1:10" ht="187.5">
      <c r="A18" s="40">
        <v>6.07</v>
      </c>
      <c r="B18" s="170" t="s">
        <v>752</v>
      </c>
      <c r="C18" s="197" t="s">
        <v>762</v>
      </c>
      <c r="D18" s="35"/>
      <c r="E18" s="39" t="str">
        <f>IF(R6.07=$Y$1,100%,IF(R6.07=$Z$1,80%,IF(R6.07=$AA$1,50%,IF(R6.07=$AB$1,20%,""))))</f>
        <v/>
      </c>
      <c r="F18" s="33"/>
      <c r="G18" s="34"/>
      <c r="H18" s="90"/>
      <c r="I18" s="34"/>
      <c r="J18" s="197" t="s">
        <v>771</v>
      </c>
    </row>
    <row r="19" spans="1:10" ht="13">
      <c r="A19" s="301" t="s">
        <v>102</v>
      </c>
      <c r="B19" s="302"/>
      <c r="C19" s="303"/>
      <c r="D19" s="303"/>
      <c r="E19" s="304"/>
      <c r="F19" s="302"/>
      <c r="G19" s="303"/>
      <c r="H19" s="305"/>
      <c r="I19" s="306"/>
      <c r="J19" s="303"/>
    </row>
    <row r="20" spans="1:10" ht="13">
      <c r="A20" s="188" t="s">
        <v>103</v>
      </c>
      <c r="B20" s="189"/>
      <c r="C20" s="190"/>
      <c r="D20" s="190"/>
      <c r="E20" s="190"/>
      <c r="F20" s="189"/>
      <c r="G20" s="190"/>
      <c r="H20" s="191"/>
      <c r="I20" s="249"/>
      <c r="J20" s="190"/>
    </row>
    <row r="21" spans="1:10" ht="62.5">
      <c r="A21" s="40">
        <v>6.08</v>
      </c>
      <c r="B21" s="15" t="s">
        <v>753</v>
      </c>
      <c r="C21" s="197" t="s">
        <v>763</v>
      </c>
      <c r="D21" s="35"/>
      <c r="E21" s="39" t="str">
        <f>IF(R6.08=$Y$1,100%,IF(R6.08=$Z$1,80%,IF(R6.08=$AA$1,50%,IF(R6.08=$AB$1,20%,""))))</f>
        <v/>
      </c>
      <c r="F21" s="33"/>
      <c r="G21" s="34"/>
      <c r="H21" s="90"/>
      <c r="I21" s="34"/>
      <c r="J21" s="197" t="s">
        <v>772</v>
      </c>
    </row>
    <row r="22" spans="1:10" ht="62.5">
      <c r="A22" s="40">
        <v>6.09</v>
      </c>
      <c r="B22" s="170" t="s">
        <v>754</v>
      </c>
      <c r="C22" s="197" t="s">
        <v>764</v>
      </c>
      <c r="D22" s="35"/>
      <c r="E22" s="39" t="str">
        <f>IF(R6.09=$Y$1,100%,IF(R6.09=$Z$1,80%,IF(R6.09=$AA$1,50%,IF(R6.09=$AB$1,20%,""))))</f>
        <v/>
      </c>
      <c r="F22" s="33"/>
      <c r="G22" s="34"/>
      <c r="H22" s="90"/>
      <c r="I22" s="34"/>
      <c r="J22" s="197" t="s">
        <v>773</v>
      </c>
    </row>
    <row r="23" spans="1:10" ht="13">
      <c r="A23" s="301" t="s">
        <v>105</v>
      </c>
      <c r="B23" s="302"/>
      <c r="C23" s="303"/>
      <c r="D23" s="303"/>
      <c r="E23" s="304"/>
      <c r="F23" s="302"/>
      <c r="G23" s="303"/>
      <c r="H23" s="305"/>
      <c r="I23" s="306"/>
      <c r="J23" s="303"/>
    </row>
    <row r="24" spans="1:10" ht="13">
      <c r="A24" s="188" t="s">
        <v>105</v>
      </c>
      <c r="B24" s="189"/>
      <c r="C24" s="190"/>
      <c r="D24" s="190"/>
      <c r="E24" s="190"/>
      <c r="F24" s="189"/>
      <c r="G24" s="190"/>
      <c r="H24" s="191"/>
      <c r="I24" s="249"/>
      <c r="J24" s="190"/>
    </row>
    <row r="25" spans="1:10" ht="75">
      <c r="A25" s="41">
        <v>6.1</v>
      </c>
      <c r="B25" s="164" t="s">
        <v>755</v>
      </c>
      <c r="C25" s="197" t="s">
        <v>104</v>
      </c>
      <c r="D25" s="35"/>
      <c r="E25" s="39" t="str">
        <f>IF(R6.10=$Y$1,100%,IF(R6.10=$Z$1,80%,IF(R6.10=$AA$1,50%,IF(R6.10=$AB$1,20%,""))))</f>
        <v/>
      </c>
      <c r="F25" s="33"/>
      <c r="G25" s="34"/>
      <c r="H25" s="90"/>
      <c r="I25" s="34"/>
      <c r="J25" s="197" t="s">
        <v>499</v>
      </c>
    </row>
  </sheetData>
  <autoFilter ref="A3:J25" xr:uid="{00000000-0009-0000-0000-000011000000}"/>
  <conditionalFormatting sqref="D4 D6">
    <cfRule type="cellIs" dxfId="49" priority="19" operator="equal">
      <formula>"Not met"</formula>
    </cfRule>
  </conditionalFormatting>
  <conditionalFormatting sqref="D8">
    <cfRule type="cellIs" dxfId="48" priority="14" operator="equal">
      <formula>"Not met"</formula>
    </cfRule>
  </conditionalFormatting>
  <conditionalFormatting sqref="D10:D11">
    <cfRule type="cellIs" dxfId="47" priority="4" operator="equal">
      <formula>"Not met"</formula>
    </cfRule>
  </conditionalFormatting>
  <conditionalFormatting sqref="D13:D15">
    <cfRule type="cellIs" dxfId="46" priority="3" operator="equal">
      <formula>"Not met"</formula>
    </cfRule>
  </conditionalFormatting>
  <conditionalFormatting sqref="D17:D19">
    <cfRule type="cellIs" dxfId="45" priority="2" operator="equal">
      <formula>"Not met"</formula>
    </cfRule>
  </conditionalFormatting>
  <conditionalFormatting sqref="D21:D23">
    <cfRule type="cellIs" dxfId="44" priority="1" operator="equal">
      <formula>"Not met"</formula>
    </cfRule>
  </conditionalFormatting>
  <conditionalFormatting sqref="D25">
    <cfRule type="cellIs" dxfId="43" priority="6" operator="equal">
      <formula>"Not met"</formula>
    </cfRule>
  </conditionalFormatting>
  <dataValidations count="3">
    <dataValidation allowBlank="1" showInputMessage="1" showErrorMessage="1" prompt="Value must be between 0% to 100%." sqref="E6 E8 E21 E13 E10 E17 E14 E18 E22 E25" xr:uid="{00000000-0002-0000-1100-000000000000}"/>
    <dataValidation type="list" allowBlank="1" showInputMessage="1" showErrorMessage="1" sqref="D6 D13:D25 D10:D11 D8" xr:uid="{00000000-0002-0000-1100-000001000000}">
      <formula1>$Y$1:$AB$1</formula1>
    </dataValidation>
    <dataValidation type="date" allowBlank="1" showInputMessage="1" showErrorMessage="1" prompt="Enter a date value (for example, 19/10/2020)" sqref="H6:H25" xr:uid="{00000000-0002-0000-1100-000002000000}">
      <formula1>StartDate</formula1>
      <formula2>EndDate</formula2>
    </dataValidation>
  </dataValidations>
  <hyperlinks>
    <hyperlink ref="C6" location="'Comm-EL'!E6.01" display="Click here to navigate to the list of evidence for Action 6.1" xr:uid="{00000000-0004-0000-1100-000000000000}"/>
    <hyperlink ref="J6" location="'Comm-TL'!T6.01" display="Click here to navigate to the task list for Action 6.1" xr:uid="{00000000-0004-0000-1100-000001000000}"/>
    <hyperlink ref="J8" location="'Comm-TL'!T6.02" display="Click here to navigate to the task list for Action 6.2" xr:uid="{00000000-0004-0000-1100-000002000000}"/>
    <hyperlink ref="J10" location="'Comm-TL'!T6.03" display="Click here to navigate to the task list for Action 6.3" xr:uid="{00000000-0004-0000-1100-000003000000}"/>
    <hyperlink ref="J13" location="'Comm-TL'!T6.04" display="Click here to navigate to the task list for Action 6.4" xr:uid="{00000000-0004-0000-1100-000004000000}"/>
    <hyperlink ref="J14" location="'Comm-TL'!T6.05" display="Click here to navigate to the task list for Action 6.5" xr:uid="{00000000-0004-0000-1100-000005000000}"/>
    <hyperlink ref="J17" location="'Comm-TL'!T6.06" display="Click here to navigate to the task list for Action 6.6" xr:uid="{00000000-0004-0000-1100-000006000000}"/>
    <hyperlink ref="J18" location="'Comm-TL'!T6.07" display="Click here to navigate to the task list for Action 6.7" xr:uid="{00000000-0004-0000-1100-000007000000}"/>
    <hyperlink ref="J21" location="'Comm-TL'!T6.08" display="Click here to navigate to the task list for Action 6.8" xr:uid="{00000000-0004-0000-1100-000008000000}"/>
    <hyperlink ref="J22" location="'Comm-TL'!T6.09" display="Click here to navigate to the task list for Action 6.9" xr:uid="{00000000-0004-0000-1100-000009000000}"/>
    <hyperlink ref="J25" location="'Comm-TL'!T6.10" display="Click here to navigate to the task list for Action 6.10" xr:uid="{00000000-0004-0000-1100-00000A000000}"/>
    <hyperlink ref="C8" location="'Comm-EL'!E6.02" display="Click here to navigate to the list of evidence for Action 6.2" xr:uid="{00000000-0004-0000-1100-00000C000000}"/>
    <hyperlink ref="C10" location="'Comm-EL'!E6.03" display="Click here to navigate to the list of evidence for Action 6.3" xr:uid="{00000000-0004-0000-1100-00000D000000}"/>
    <hyperlink ref="C13" location="'Comm-EL'!E6.04" display="Click here to navigate to the list of evidence for Action 6.4" xr:uid="{00000000-0004-0000-1100-00000E000000}"/>
    <hyperlink ref="C14" location="'Comm-EL'!E6.05" display="Click here to navigate to the list of evidence for Action 6.5" xr:uid="{00000000-0004-0000-1100-00000F000000}"/>
    <hyperlink ref="C17" location="'Comm-EL'!E6.06" display="Click here to navigate to the list of evidence for Action 6.6" xr:uid="{00000000-0004-0000-1100-000010000000}"/>
    <hyperlink ref="C18" location="'Comm-EL'!E6.07" display="Click here to navigate to the list of evidence for Action 6.7" xr:uid="{00000000-0004-0000-1100-000011000000}"/>
    <hyperlink ref="C21" location="'Comm-EL'!E6.08" display="Click here to navigate to the list of evidence for Action 6.8" xr:uid="{00000000-0004-0000-1100-000012000000}"/>
    <hyperlink ref="C22" location="'Comm-EL'!E6.09" display="Click here to navigate to the list of evidence for Action 6.9" xr:uid="{00000000-0004-0000-1100-000013000000}"/>
    <hyperlink ref="C25" location="'Comm-EL'!E6.10" display="Click here to navigate to the list of evidence for Action 6.10" xr:uid="{00000000-0004-0000-1100-000014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AE8DD"/>
  </sheetPr>
  <dimension ref="A1:E84"/>
  <sheetViews>
    <sheetView showGridLines="0" workbookViewId="0">
      <pane ySplit="5" topLeftCell="A32" activePane="bottomLeft" state="frozen"/>
      <selection activeCell="C3" sqref="C3"/>
      <selection pane="bottomLeft" activeCell="B68" sqref="B68"/>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25">
      <c r="B3" s="42" t="s">
        <v>96</v>
      </c>
      <c r="C3" s="1"/>
      <c r="D3" s="1"/>
    </row>
    <row r="4" spans="2:4">
      <c r="C4" s="1"/>
      <c r="D4" s="1"/>
    </row>
    <row r="5" spans="2:4" s="122" customFormat="1" ht="25.5" customHeight="1">
      <c r="B5" s="118" t="s">
        <v>1</v>
      </c>
      <c r="C5" s="123" t="s">
        <v>457</v>
      </c>
      <c r="D5" s="124" t="s">
        <v>458</v>
      </c>
    </row>
    <row r="6" spans="2:4" ht="13">
      <c r="B6" s="307" t="s">
        <v>97</v>
      </c>
      <c r="C6" s="308"/>
      <c r="D6" s="309"/>
    </row>
    <row r="7" spans="2:4" ht="13">
      <c r="B7" s="275" t="s">
        <v>55</v>
      </c>
      <c r="C7" s="310"/>
      <c r="D7" s="311"/>
    </row>
    <row r="8" spans="2:4">
      <c r="B8" s="278">
        <v>6.01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ht="13">
      <c r="B13" s="275" t="s">
        <v>46</v>
      </c>
      <c r="C13" s="310"/>
      <c r="D13" s="311"/>
    </row>
    <row r="14" spans="2:4">
      <c r="B14" s="278">
        <v>6.02</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ht="13">
      <c r="B19" s="275" t="s">
        <v>98</v>
      </c>
      <c r="C19" s="310"/>
      <c r="D19" s="311"/>
    </row>
    <row r="20" spans="2:4">
      <c r="B20" s="278">
        <v>6.03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ht="13">
      <c r="B25" s="307" t="s">
        <v>99</v>
      </c>
      <c r="C25" s="308"/>
      <c r="D25" s="309"/>
    </row>
    <row r="26" spans="2:4" ht="13">
      <c r="B26" s="275" t="s">
        <v>98</v>
      </c>
      <c r="C26" s="310"/>
      <c r="D26" s="311"/>
    </row>
    <row r="27" spans="2:4">
      <c r="B27" s="278">
        <v>6.04</v>
      </c>
      <c r="C27" s="13" t="s">
        <v>451</v>
      </c>
      <c r="D27" s="14"/>
    </row>
    <row r="28" spans="2:4">
      <c r="B28" s="145"/>
      <c r="C28" s="13" t="s">
        <v>452</v>
      </c>
      <c r="D28" s="14"/>
    </row>
    <row r="29" spans="2:4">
      <c r="B29" s="145"/>
      <c r="C29" s="13" t="s">
        <v>453</v>
      </c>
      <c r="D29" s="14"/>
    </row>
    <row r="30" spans="2:4">
      <c r="B30" s="145"/>
      <c r="C30" s="13" t="s">
        <v>454</v>
      </c>
      <c r="D30" s="14"/>
    </row>
    <row r="31" spans="2:4">
      <c r="B31" s="145"/>
      <c r="C31" s="13" t="s">
        <v>455</v>
      </c>
      <c r="D31" s="14"/>
    </row>
    <row r="32" spans="2:4">
      <c r="B32" s="278">
        <v>6.05</v>
      </c>
      <c r="C32" s="13" t="s">
        <v>451</v>
      </c>
      <c r="D32" s="14"/>
    </row>
    <row r="33" spans="2:4">
      <c r="B33" s="145"/>
      <c r="C33" s="13" t="s">
        <v>452</v>
      </c>
      <c r="D33" s="14"/>
    </row>
    <row r="34" spans="2:4">
      <c r="B34" s="145"/>
      <c r="C34" s="13" t="s">
        <v>453</v>
      </c>
      <c r="D34" s="14"/>
    </row>
    <row r="35" spans="2:4">
      <c r="B35" s="145"/>
      <c r="C35" s="13" t="s">
        <v>454</v>
      </c>
      <c r="D35" s="14"/>
    </row>
    <row r="36" spans="2:4">
      <c r="B36" s="145"/>
      <c r="C36" s="13" t="s">
        <v>455</v>
      </c>
      <c r="D36" s="14"/>
    </row>
    <row r="37" spans="2:4" ht="13">
      <c r="B37" s="307" t="s">
        <v>774</v>
      </c>
      <c r="C37" s="308"/>
      <c r="D37" s="309"/>
    </row>
    <row r="38" spans="2:4" ht="13">
      <c r="B38" s="275" t="s">
        <v>101</v>
      </c>
      <c r="C38" s="310"/>
      <c r="D38" s="311"/>
    </row>
    <row r="39" spans="2:4">
      <c r="B39" s="278">
        <v>6.06</v>
      </c>
      <c r="C39" s="13" t="s">
        <v>451</v>
      </c>
      <c r="D39" s="14"/>
    </row>
    <row r="40" spans="2:4">
      <c r="B40" s="145"/>
      <c r="C40" s="13" t="s">
        <v>452</v>
      </c>
      <c r="D40" s="14"/>
    </row>
    <row r="41" spans="2:4">
      <c r="B41" s="145"/>
      <c r="C41" s="13" t="s">
        <v>453</v>
      </c>
      <c r="D41" s="14"/>
    </row>
    <row r="42" spans="2:4">
      <c r="B42" s="145"/>
      <c r="C42" s="13" t="s">
        <v>454</v>
      </c>
      <c r="D42" s="14"/>
    </row>
    <row r="43" spans="2:4">
      <c r="B43" s="145"/>
      <c r="C43" s="13" t="s">
        <v>455</v>
      </c>
      <c r="D43" s="14"/>
    </row>
    <row r="44" spans="2:4">
      <c r="B44" s="278">
        <v>6.07</v>
      </c>
      <c r="C44" s="13" t="s">
        <v>451</v>
      </c>
      <c r="D44" s="14"/>
    </row>
    <row r="45" spans="2:4">
      <c r="B45" s="145"/>
      <c r="C45" s="13" t="s">
        <v>452</v>
      </c>
      <c r="D45" s="14"/>
    </row>
    <row r="46" spans="2:4">
      <c r="B46" s="145"/>
      <c r="C46" s="13" t="s">
        <v>453</v>
      </c>
      <c r="D46" s="14"/>
    </row>
    <row r="47" spans="2:4">
      <c r="B47" s="145"/>
      <c r="C47" s="13" t="s">
        <v>454</v>
      </c>
      <c r="D47" s="14"/>
    </row>
    <row r="48" spans="2:4">
      <c r="B48" s="145"/>
      <c r="C48" s="13" t="s">
        <v>455</v>
      </c>
      <c r="D48" s="14"/>
    </row>
    <row r="49" spans="2:4" ht="13">
      <c r="B49" s="307" t="s">
        <v>102</v>
      </c>
      <c r="C49" s="308"/>
      <c r="D49" s="309"/>
    </row>
    <row r="50" spans="2:4" ht="13">
      <c r="B50" s="275" t="s">
        <v>809</v>
      </c>
      <c r="C50" s="310"/>
      <c r="D50" s="311"/>
    </row>
    <row r="51" spans="2:4">
      <c r="B51" s="278">
        <v>6.08</v>
      </c>
      <c r="C51" s="13" t="s">
        <v>451</v>
      </c>
      <c r="D51" s="14"/>
    </row>
    <row r="52" spans="2:4">
      <c r="B52" s="145"/>
      <c r="C52" s="13" t="s">
        <v>452</v>
      </c>
      <c r="D52" s="14"/>
    </row>
    <row r="53" spans="2:4">
      <c r="B53" s="145"/>
      <c r="C53" s="13" t="s">
        <v>453</v>
      </c>
      <c r="D53" s="14"/>
    </row>
    <row r="54" spans="2:4">
      <c r="B54" s="145"/>
      <c r="C54" s="13" t="s">
        <v>454</v>
      </c>
      <c r="D54" s="14"/>
    </row>
    <row r="55" spans="2:4">
      <c r="B55" s="145"/>
      <c r="C55" s="13" t="s">
        <v>455</v>
      </c>
      <c r="D55" s="14"/>
    </row>
    <row r="56" spans="2:4">
      <c r="B56" s="278">
        <v>6.09</v>
      </c>
      <c r="C56" s="13" t="s">
        <v>451</v>
      </c>
      <c r="D56" s="14"/>
    </row>
    <row r="57" spans="2:4">
      <c r="B57" s="145"/>
      <c r="C57" s="13" t="s">
        <v>452</v>
      </c>
      <c r="D57" s="14"/>
    </row>
    <row r="58" spans="2:4">
      <c r="B58" s="145"/>
      <c r="C58" s="13" t="s">
        <v>453</v>
      </c>
      <c r="D58" s="14"/>
    </row>
    <row r="59" spans="2:4">
      <c r="B59" s="145"/>
      <c r="C59" s="13" t="s">
        <v>454</v>
      </c>
      <c r="D59" s="14"/>
    </row>
    <row r="60" spans="2:4">
      <c r="B60" s="145"/>
      <c r="C60" s="13" t="s">
        <v>455</v>
      </c>
      <c r="D60" s="14"/>
    </row>
    <row r="61" spans="2:4" ht="13">
      <c r="B61" s="275" t="s">
        <v>105</v>
      </c>
      <c r="C61" s="310"/>
      <c r="D61" s="311"/>
    </row>
    <row r="62" spans="2:4">
      <c r="B62" s="279">
        <v>6.1</v>
      </c>
      <c r="C62" s="13" t="s">
        <v>451</v>
      </c>
      <c r="D62" s="14"/>
    </row>
    <row r="63" spans="2:4">
      <c r="B63" s="145"/>
      <c r="C63" s="13" t="s">
        <v>452</v>
      </c>
      <c r="D63" s="14"/>
    </row>
    <row r="64" spans="2:4">
      <c r="B64" s="145"/>
      <c r="C64" s="13" t="s">
        <v>453</v>
      </c>
      <c r="D64" s="14"/>
    </row>
    <row r="65" spans="2:4">
      <c r="B65" s="145"/>
      <c r="C65" s="13" t="s">
        <v>454</v>
      </c>
      <c r="D65" s="14"/>
    </row>
    <row r="66" spans="2:4">
      <c r="B66" s="145"/>
      <c r="C66" s="13" t="s">
        <v>455</v>
      </c>
      <c r="D66" s="14"/>
    </row>
    <row r="81" customFormat="1"/>
    <row r="82" customFormat="1"/>
    <row r="83" customFormat="1"/>
    <row r="84" customFormat="1"/>
  </sheetData>
  <autoFilter ref="B5:D66" xr:uid="{00000000-0009-0000-0000-000012000000}"/>
  <hyperlinks>
    <hyperlink ref="B8" location="Communicating!A6.01" display="Communicating!A6.01" xr:uid="{00000000-0004-0000-1200-000000000000}"/>
    <hyperlink ref="B14" location="Communicating!A6.02" display="Communicating!A6.02" xr:uid="{00000000-0004-0000-1200-000001000000}"/>
    <hyperlink ref="B20" location="Communicating!A6.03" display="Communicating!A6.03" xr:uid="{00000000-0004-0000-1200-000002000000}"/>
    <hyperlink ref="B27" location="Communicating!A6.04" display="Communicating!A6.04" xr:uid="{00000000-0004-0000-1200-000003000000}"/>
    <hyperlink ref="B32" location="Communicating!A6.05" display="Communicating!A6.05" xr:uid="{00000000-0004-0000-1200-000004000000}"/>
    <hyperlink ref="B39" location="Communicating!A6.06" display="Communicating!A6.06" xr:uid="{00000000-0004-0000-1200-000005000000}"/>
    <hyperlink ref="B44" location="Communicating!A6.07" display="Communicating!A6.07" xr:uid="{00000000-0004-0000-1200-000006000000}"/>
    <hyperlink ref="B51" location="Communicating!A6.08" display="Communicating!A6.08" xr:uid="{00000000-0004-0000-1200-000007000000}"/>
    <hyperlink ref="B56" location="Communicating!A6.09" display="Communicating!A6.09" xr:uid="{00000000-0004-0000-1200-000008000000}"/>
    <hyperlink ref="B62" location="Communicating!A6.10" display="Communicating!A6.10" xr:uid="{00000000-0004-0000-1200-00000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3:C67"/>
  <sheetViews>
    <sheetView showGridLines="0" zoomScale="115" zoomScaleNormal="115" workbookViewId="0">
      <selection activeCell="B49" sqref="B49"/>
    </sheetView>
  </sheetViews>
  <sheetFormatPr defaultColWidth="0" defaultRowHeight="12.5"/>
  <cols>
    <col min="1" max="1" width="1.7265625" customWidth="1"/>
    <col min="2" max="2" width="100.7265625" customWidth="1"/>
    <col min="3" max="3" width="1.7265625" customWidth="1"/>
    <col min="4" max="702" width="9.1796875" hidden="1" customWidth="1"/>
    <col min="703" max="16384" width="9.1796875" hidden="1"/>
  </cols>
  <sheetData>
    <row r="13" spans="2:2" ht="133.5" customHeight="1">
      <c r="B13" s="130" t="s">
        <v>817</v>
      </c>
    </row>
    <row r="14" spans="2:2" s="131" customFormat="1" ht="25.5" customHeight="1">
      <c r="B14" s="133" t="s">
        <v>555</v>
      </c>
    </row>
    <row r="16" spans="2:2">
      <c r="B16" t="s">
        <v>822</v>
      </c>
    </row>
    <row r="17" spans="2:2">
      <c r="B17" s="136" t="s">
        <v>505</v>
      </c>
    </row>
    <row r="18" spans="2:2" ht="13">
      <c r="B18" s="181" t="s">
        <v>829</v>
      </c>
    </row>
    <row r="19" spans="2:2" ht="13">
      <c r="B19" s="181" t="s">
        <v>830</v>
      </c>
    </row>
    <row r="20" spans="2:2" ht="13">
      <c r="B20" s="181" t="s">
        <v>831</v>
      </c>
    </row>
    <row r="21" spans="2:2" ht="13">
      <c r="B21" s="181" t="s">
        <v>832</v>
      </c>
    </row>
    <row r="22" spans="2:2" ht="13">
      <c r="B22" s="181" t="s">
        <v>833</v>
      </c>
    </row>
    <row r="23" spans="2:2" ht="13">
      <c r="B23" s="181" t="s">
        <v>834</v>
      </c>
    </row>
    <row r="24" spans="2:2" ht="13">
      <c r="B24" s="181" t="s">
        <v>835</v>
      </c>
    </row>
    <row r="25" spans="2:2" ht="13">
      <c r="B25" s="181" t="s">
        <v>836</v>
      </c>
    </row>
    <row r="26" spans="2:2" ht="13">
      <c r="B26" s="181" t="s">
        <v>837</v>
      </c>
    </row>
    <row r="27" spans="2:2" ht="13">
      <c r="B27" s="181" t="s">
        <v>838</v>
      </c>
    </row>
    <row r="28" spans="2:2" ht="13">
      <c r="B28" s="181" t="s">
        <v>839</v>
      </c>
    </row>
    <row r="29" spans="2:2" ht="13">
      <c r="B29" s="181" t="s">
        <v>840</v>
      </c>
    </row>
    <row r="30" spans="2:2" ht="13">
      <c r="B30" s="181" t="s">
        <v>841</v>
      </c>
    </row>
    <row r="31" spans="2:2" ht="13">
      <c r="B31" s="181" t="s">
        <v>842</v>
      </c>
    </row>
    <row r="32" spans="2:2" ht="13">
      <c r="B32" s="181" t="s">
        <v>843</v>
      </c>
    </row>
    <row r="33" spans="2:2" ht="13">
      <c r="B33" s="181" t="s">
        <v>844</v>
      </c>
    </row>
    <row r="34" spans="2:2" ht="13">
      <c r="B34" s="181" t="s">
        <v>845</v>
      </c>
    </row>
    <row r="35" spans="2:2" ht="13">
      <c r="B35" s="181" t="s">
        <v>846</v>
      </c>
    </row>
    <row r="36" spans="2:2" ht="13">
      <c r="B36" s="181" t="s">
        <v>847</v>
      </c>
    </row>
    <row r="37" spans="2:2" ht="13">
      <c r="B37" s="181" t="s">
        <v>848</v>
      </c>
    </row>
    <row r="38" spans="2:2" ht="13">
      <c r="B38" s="181" t="s">
        <v>849</v>
      </c>
    </row>
    <row r="39" spans="2:2" ht="13">
      <c r="B39" s="181" t="s">
        <v>850</v>
      </c>
    </row>
    <row r="41" spans="2:2">
      <c r="B41" t="s">
        <v>506</v>
      </c>
    </row>
    <row r="44" spans="2:2" ht="18.75" customHeight="1"/>
    <row r="45" spans="2:2" ht="13">
      <c r="B45" s="132" t="s">
        <v>556</v>
      </c>
    </row>
    <row r="46" spans="2:2" ht="62.5">
      <c r="B46" s="130" t="s">
        <v>811</v>
      </c>
    </row>
    <row r="47" spans="2:2" ht="250.5" customHeight="1"/>
    <row r="48" spans="2:2" ht="76">
      <c r="B48" s="130" t="s">
        <v>825</v>
      </c>
    </row>
    <row r="50" spans="2:2" ht="20.25" customHeight="1">
      <c r="B50" s="130" t="s">
        <v>814</v>
      </c>
    </row>
    <row r="51" spans="2:2" ht="239.5">
      <c r="B51" s="141" t="s">
        <v>815</v>
      </c>
    </row>
    <row r="52" spans="2:2" ht="62.5">
      <c r="B52" s="141" t="s">
        <v>513</v>
      </c>
    </row>
    <row r="53" spans="2:2" ht="214.5">
      <c r="B53" s="166" t="s">
        <v>823</v>
      </c>
    </row>
    <row r="55" spans="2:2" ht="190">
      <c r="B55" s="166" t="s">
        <v>816</v>
      </c>
    </row>
    <row r="56" spans="2:2" ht="37.5">
      <c r="B56" s="130" t="s">
        <v>812</v>
      </c>
    </row>
    <row r="58" spans="2:2" ht="340.5">
      <c r="B58" s="141" t="s">
        <v>824</v>
      </c>
    </row>
    <row r="59" spans="2:2" ht="13">
      <c r="B59" s="132" t="s">
        <v>510</v>
      </c>
    </row>
    <row r="60" spans="2:2" ht="251">
      <c r="B60" s="130" t="s">
        <v>813</v>
      </c>
    </row>
    <row r="61" spans="2:2" ht="13">
      <c r="B61" s="11" t="s">
        <v>511</v>
      </c>
    </row>
    <row r="62" spans="2:2" ht="37.5">
      <c r="B62" s="130" t="s">
        <v>514</v>
      </c>
    </row>
    <row r="64" spans="2:2" ht="13">
      <c r="B64" s="11" t="s">
        <v>512</v>
      </c>
    </row>
    <row r="65" spans="2:2" ht="200">
      <c r="B65" s="130" t="s">
        <v>515</v>
      </c>
    </row>
    <row r="67" spans="2:2" ht="37.5">
      <c r="B67" s="130" t="s">
        <v>553</v>
      </c>
    </row>
  </sheetData>
  <hyperlinks>
    <hyperlink ref="B18" location="Governance!A1" display="Governance: Clinical Governance Standard worksheet" xr:uid="{00000000-0004-0000-0000-000000000000}"/>
    <hyperlink ref="B19" location="'Gov-EL'!A1" display="Gov-EL: Evidence list worksheet for the Clinical Governance Standard" xr:uid="{00000000-0004-0000-0000-000001000000}"/>
    <hyperlink ref="B20" location="'Gov-TL'!A1" display="Gov-TL: Task list worksheet for the Clinical Governance Standard" xr:uid="{00000000-0004-0000-0000-000002000000}"/>
    <hyperlink ref="B21" location="Partnering!A1" display="Partnering: Partnering with Consumers Standard worksheet" xr:uid="{00000000-0004-0000-0000-000003000000}"/>
    <hyperlink ref="B22" location="'Part-EL'!A1" display="Part-EL: Evidence list worksheet for the Partnering with Consumers Standard" xr:uid="{00000000-0004-0000-0000-000004000000}"/>
    <hyperlink ref="B23" location="'Part-TL'!A1" display="Part-TL: Task list worksheet for the Partnering with Consumers Standard" xr:uid="{00000000-0004-0000-0000-000005000000}"/>
    <hyperlink ref="B24" location="PCI!A1" display="PCI: Preventing and Controlling Infections Standard worksheet" xr:uid="{00000000-0004-0000-0000-000006000000}"/>
    <hyperlink ref="B25" location="'PCI-EL'!A1" display="PCI-EL: Evidence list worksheet for the Preventing and Controlling Infections Standard" xr:uid="{00000000-0004-0000-0000-000007000000}"/>
    <hyperlink ref="B26" location="'PCI-TL'!A1" display="PCI-TL: Task list worksheet for the Preventing and Controlling Infections Standard" xr:uid="{00000000-0004-0000-0000-000008000000}"/>
    <hyperlink ref="B27" location="MedSafety!A1" display="MedSafety: Medication Safety Standard worksheet" xr:uid="{00000000-0004-0000-0000-000009000000}"/>
    <hyperlink ref="B28" location="'Med-EL'!A1" display="Med-EL: Evidence list worksheet for the Medication Safety Standard" xr:uid="{00000000-0004-0000-0000-00000A000000}"/>
    <hyperlink ref="B29" location="'Med-TL'!A1" display="Med-TL: Task list worksheet for the Medication Safety Standard" xr:uid="{00000000-0004-0000-0000-00000B000000}"/>
    <hyperlink ref="B30" location="CompCare!A1" display="CompCare: Comprehensive Care Standard worksheet" xr:uid="{00000000-0004-0000-0000-00000C000000}"/>
    <hyperlink ref="B31" location="'Comp-EL'!A1" display="Comp-EL: Evidence list worksheet for the Comprehensive Care Standard" xr:uid="{00000000-0004-0000-0000-00000D000000}"/>
    <hyperlink ref="B32" location="'Comp-TL'!A1" display="Comp-TL: Task list worksheet for the Comprehensive Care Standard" xr:uid="{00000000-0004-0000-0000-00000E000000}"/>
    <hyperlink ref="B33" location="'Comm-EL'!A1" display="Communicating: Communicating for Safety Standard worksheet" xr:uid="{00000000-0004-0000-0000-00000F000000}"/>
    <hyperlink ref="B34" location="'Comm-EL'!A1" display="Comm-EL: Evidence list worksheet for the Communicating for Safety Standard" xr:uid="{00000000-0004-0000-0000-000010000000}"/>
    <hyperlink ref="B35" location="'Comm-TL'!A1" display="Comm-TL: Task list worksheet for the Communicating for Safety Standard" xr:uid="{00000000-0004-0000-0000-000011000000}"/>
    <hyperlink ref="B36" location="RR!A1" display="RR: Recognising and Responding to Acute Deterioration Standard worksheet" xr:uid="{00000000-0004-0000-0000-000015000000}"/>
    <hyperlink ref="B37" location="'RR-EL'!A1" display="RR-EL: Evidence list worksheet for the Recognising and Responding to Acute Deterioration Standard" xr:uid="{00000000-0004-0000-0000-000016000000}"/>
    <hyperlink ref="B38" location="'RR-TL'!A1" display="RR-TL: Task list worksheet for the Recognising and Responding to Acute Deterioration Standard" xr:uid="{00000000-0004-0000-0000-000017000000}"/>
    <hyperlink ref="B39" location="'Overview of progress'!A1" display="Overview of progress: Summary report" xr:uid="{00000000-0004-0000-0000-000018000000}"/>
  </hyperlinks>
  <pageMargins left="0.23622047244094491" right="0.23622047244094491" top="0.74803149606299213" bottom="0.74803149606299213" header="0.31496062992125984" footer="0.31496062992125984"/>
  <pageSetup paperSize="9" fitToHeight="0" orientation="portrait" r:id="rId1"/>
  <headerFooter>
    <oddHeader>&amp;C&amp;"Aptos"&amp;12&amp;KFF0000 OFFICIAL&amp;1#_x000D_</oddHeader>
    <oddFooter>&amp;L&amp;8&amp;A&amp;C_x000D_&amp;1#&amp;"Aptos"&amp;12&amp;KFF0000 OFFICIAL&amp;R&amp;8&amp;P of &amp;N</oddFooter>
  </headerFooter>
  <rowBreaks count="2" manualBreakCount="2">
    <brk id="44" min="1" max="1" man="1"/>
    <brk id="58" min="1"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AE8DD"/>
    <pageSetUpPr fitToPage="1"/>
  </sheetPr>
  <dimension ref="A1:AC87"/>
  <sheetViews>
    <sheetView showGridLines="0" workbookViewId="0">
      <pane ySplit="5" topLeftCell="A32" activePane="bottomLeft" state="frozen"/>
      <selection activeCell="C4" sqref="C4"/>
      <selection pane="bottomLeft" activeCell="B68" sqref="B68"/>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16384" width="9.1796875" hidden="1"/>
  </cols>
  <sheetData>
    <row r="1" spans="2:29" ht="13">
      <c r="B1" s="11" t="s">
        <v>821</v>
      </c>
      <c r="AA1" t="s">
        <v>117</v>
      </c>
      <c r="AB1" t="s">
        <v>118</v>
      </c>
      <c r="AC1" t="s">
        <v>119</v>
      </c>
    </row>
    <row r="3" spans="2:29" ht="25">
      <c r="B3" s="42" t="s">
        <v>96</v>
      </c>
      <c r="C3" s="1"/>
      <c r="D3" s="1"/>
    </row>
    <row r="4" spans="2:29">
      <c r="C4" s="1"/>
      <c r="D4" s="1"/>
    </row>
    <row r="5" spans="2:29" ht="26">
      <c r="B5" s="109" t="s">
        <v>1</v>
      </c>
      <c r="C5" s="110" t="s">
        <v>5</v>
      </c>
      <c r="D5" s="114" t="s">
        <v>6</v>
      </c>
      <c r="E5" s="114" t="s">
        <v>504</v>
      </c>
      <c r="F5" s="116" t="s">
        <v>8</v>
      </c>
    </row>
    <row r="6" spans="2:29" ht="13">
      <c r="B6" s="307" t="s">
        <v>97</v>
      </c>
      <c r="C6" s="308"/>
      <c r="D6" s="312"/>
      <c r="E6" s="313"/>
      <c r="F6" s="314"/>
    </row>
    <row r="7" spans="2:29" ht="13">
      <c r="B7" s="275" t="s">
        <v>55</v>
      </c>
      <c r="C7" s="310"/>
      <c r="D7" s="315"/>
      <c r="E7" s="316"/>
      <c r="F7" s="317"/>
    </row>
    <row r="8" spans="2:29">
      <c r="B8" s="279">
        <v>6.01</v>
      </c>
      <c r="C8" s="13" t="s">
        <v>459</v>
      </c>
      <c r="D8" s="97"/>
      <c r="E8" s="99"/>
      <c r="F8" s="139"/>
    </row>
    <row r="9" spans="2:29">
      <c r="B9" s="145"/>
      <c r="C9" s="13" t="s">
        <v>460</v>
      </c>
      <c r="D9" s="97"/>
      <c r="E9" s="99"/>
      <c r="F9" s="139"/>
    </row>
    <row r="10" spans="2:29">
      <c r="B10" s="145"/>
      <c r="C10" s="13" t="s">
        <v>461</v>
      </c>
      <c r="D10" s="97"/>
      <c r="E10" s="99"/>
      <c r="F10" s="139"/>
    </row>
    <row r="11" spans="2:29">
      <c r="B11" s="145"/>
      <c r="C11" s="13" t="s">
        <v>462</v>
      </c>
      <c r="D11" s="97"/>
      <c r="E11" s="99"/>
      <c r="F11" s="139"/>
    </row>
    <row r="12" spans="2:29">
      <c r="B12" s="145"/>
      <c r="C12" s="13" t="s">
        <v>463</v>
      </c>
      <c r="D12" s="97"/>
      <c r="E12" s="99"/>
      <c r="F12" s="139"/>
    </row>
    <row r="13" spans="2:29" ht="13">
      <c r="B13" s="275" t="s">
        <v>46</v>
      </c>
      <c r="C13" s="310"/>
      <c r="D13" s="315"/>
      <c r="E13" s="316"/>
      <c r="F13" s="317"/>
    </row>
    <row r="14" spans="2:29">
      <c r="B14" s="279">
        <v>6.02</v>
      </c>
      <c r="C14" s="13" t="s">
        <v>459</v>
      </c>
      <c r="D14" s="97"/>
      <c r="E14" s="99"/>
      <c r="F14" s="139"/>
    </row>
    <row r="15" spans="2:29">
      <c r="B15" s="145"/>
      <c r="C15" s="13" t="s">
        <v>460</v>
      </c>
      <c r="D15" s="97"/>
      <c r="E15" s="99"/>
      <c r="F15" s="139"/>
    </row>
    <row r="16" spans="2:29">
      <c r="B16" s="145"/>
      <c r="C16" s="13" t="s">
        <v>461</v>
      </c>
      <c r="D16" s="97"/>
      <c r="E16" s="99"/>
      <c r="F16" s="139"/>
    </row>
    <row r="17" spans="2:6">
      <c r="B17" s="145"/>
      <c r="C17" s="13" t="s">
        <v>462</v>
      </c>
      <c r="D17" s="97"/>
      <c r="E17" s="99"/>
      <c r="F17" s="139"/>
    </row>
    <row r="18" spans="2:6">
      <c r="B18" s="145"/>
      <c r="C18" s="13" t="s">
        <v>463</v>
      </c>
      <c r="D18" s="97"/>
      <c r="E18" s="99"/>
      <c r="F18" s="139"/>
    </row>
    <row r="19" spans="2:6" ht="13">
      <c r="B19" s="275" t="s">
        <v>98</v>
      </c>
      <c r="C19" s="310"/>
      <c r="D19" s="315"/>
      <c r="E19" s="316"/>
      <c r="F19" s="317"/>
    </row>
    <row r="20" spans="2:6">
      <c r="B20" s="279">
        <v>6.03</v>
      </c>
      <c r="C20" s="13" t="s">
        <v>459</v>
      </c>
      <c r="D20" s="97"/>
      <c r="E20" s="99"/>
      <c r="F20" s="139"/>
    </row>
    <row r="21" spans="2:6">
      <c r="B21" s="145"/>
      <c r="C21" s="13" t="s">
        <v>460</v>
      </c>
      <c r="D21" s="97"/>
      <c r="E21" s="99"/>
      <c r="F21" s="139"/>
    </row>
    <row r="22" spans="2:6">
      <c r="B22" s="145"/>
      <c r="C22" s="13" t="s">
        <v>461</v>
      </c>
      <c r="D22" s="97"/>
      <c r="E22" s="99"/>
      <c r="F22" s="139"/>
    </row>
    <row r="23" spans="2:6">
      <c r="B23" s="145"/>
      <c r="C23" s="13" t="s">
        <v>462</v>
      </c>
      <c r="D23" s="97"/>
      <c r="E23" s="99"/>
      <c r="F23" s="139"/>
    </row>
    <row r="24" spans="2:6">
      <c r="B24" s="145"/>
      <c r="C24" s="13" t="s">
        <v>463</v>
      </c>
      <c r="D24" s="97"/>
      <c r="E24" s="99"/>
      <c r="F24" s="139"/>
    </row>
    <row r="25" spans="2:6" ht="13">
      <c r="B25" s="307" t="s">
        <v>99</v>
      </c>
      <c r="C25" s="308"/>
      <c r="D25" s="312"/>
      <c r="E25" s="313"/>
      <c r="F25" s="314"/>
    </row>
    <row r="26" spans="2:6" ht="13">
      <c r="B26" s="275" t="s">
        <v>99</v>
      </c>
      <c r="C26" s="310"/>
      <c r="D26" s="315"/>
      <c r="E26" s="316"/>
      <c r="F26" s="317"/>
    </row>
    <row r="27" spans="2:6">
      <c r="B27" s="279">
        <v>6.04</v>
      </c>
      <c r="C27" s="13" t="s">
        <v>459</v>
      </c>
      <c r="D27" s="97"/>
      <c r="E27" s="99"/>
      <c r="F27" s="139"/>
    </row>
    <row r="28" spans="2:6">
      <c r="B28" s="145"/>
      <c r="C28" s="13" t="s">
        <v>460</v>
      </c>
      <c r="D28" s="97"/>
      <c r="E28" s="99"/>
      <c r="F28" s="139"/>
    </row>
    <row r="29" spans="2:6">
      <c r="B29" s="145"/>
      <c r="C29" s="13" t="s">
        <v>461</v>
      </c>
      <c r="D29" s="97"/>
      <c r="E29" s="99"/>
      <c r="F29" s="139"/>
    </row>
    <row r="30" spans="2:6">
      <c r="B30" s="145"/>
      <c r="C30" s="13" t="s">
        <v>462</v>
      </c>
      <c r="D30" s="97"/>
      <c r="E30" s="99"/>
      <c r="F30" s="139"/>
    </row>
    <row r="31" spans="2:6">
      <c r="B31" s="145"/>
      <c r="C31" s="13" t="s">
        <v>463</v>
      </c>
      <c r="D31" s="97"/>
      <c r="E31" s="99"/>
      <c r="F31" s="139"/>
    </row>
    <row r="32" spans="2:6">
      <c r="B32" s="279">
        <v>6.05</v>
      </c>
      <c r="C32" s="13" t="s">
        <v>459</v>
      </c>
      <c r="D32" s="97"/>
      <c r="E32" s="99"/>
      <c r="F32" s="139"/>
    </row>
    <row r="33" spans="2:6">
      <c r="B33" s="145"/>
      <c r="C33" s="13" t="s">
        <v>460</v>
      </c>
      <c r="D33" s="97"/>
      <c r="E33" s="99"/>
      <c r="F33" s="139"/>
    </row>
    <row r="34" spans="2:6">
      <c r="B34" s="145"/>
      <c r="C34" s="13" t="s">
        <v>461</v>
      </c>
      <c r="D34" s="97"/>
      <c r="E34" s="99"/>
      <c r="F34" s="139"/>
    </row>
    <row r="35" spans="2:6">
      <c r="B35" s="145"/>
      <c r="C35" s="13" t="s">
        <v>462</v>
      </c>
      <c r="D35" s="97"/>
      <c r="E35" s="99"/>
      <c r="F35" s="139"/>
    </row>
    <row r="36" spans="2:6">
      <c r="B36" s="145"/>
      <c r="C36" s="13" t="s">
        <v>463</v>
      </c>
      <c r="D36" s="97"/>
      <c r="E36" s="99"/>
      <c r="F36" s="139"/>
    </row>
    <row r="37" spans="2:6" ht="13">
      <c r="B37" s="307" t="s">
        <v>100</v>
      </c>
      <c r="C37" s="308"/>
      <c r="D37" s="312"/>
      <c r="E37" s="313"/>
      <c r="F37" s="314"/>
    </row>
    <row r="38" spans="2:6" ht="13">
      <c r="B38" s="275" t="s">
        <v>101</v>
      </c>
      <c r="C38" s="310"/>
      <c r="D38" s="315"/>
      <c r="E38" s="316"/>
      <c r="F38" s="317"/>
    </row>
    <row r="39" spans="2:6">
      <c r="B39" s="279">
        <v>6.06</v>
      </c>
      <c r="C39" s="13" t="s">
        <v>459</v>
      </c>
      <c r="D39" s="97"/>
      <c r="E39" s="99"/>
      <c r="F39" s="139"/>
    </row>
    <row r="40" spans="2:6">
      <c r="B40" s="145"/>
      <c r="C40" s="13" t="s">
        <v>460</v>
      </c>
      <c r="D40" s="97"/>
      <c r="E40" s="99"/>
      <c r="F40" s="139"/>
    </row>
    <row r="41" spans="2:6">
      <c r="B41" s="145"/>
      <c r="C41" s="13" t="s">
        <v>461</v>
      </c>
      <c r="D41" s="97"/>
      <c r="E41" s="99"/>
      <c r="F41" s="139"/>
    </row>
    <row r="42" spans="2:6">
      <c r="B42" s="145"/>
      <c r="C42" s="13" t="s">
        <v>462</v>
      </c>
      <c r="D42" s="97"/>
      <c r="E42" s="99"/>
      <c r="F42" s="139"/>
    </row>
    <row r="43" spans="2:6">
      <c r="B43" s="145"/>
      <c r="C43" s="13" t="s">
        <v>463</v>
      </c>
      <c r="D43" s="97"/>
      <c r="E43" s="99"/>
      <c r="F43" s="139"/>
    </row>
    <row r="44" spans="2:6">
      <c r="B44" s="279">
        <v>6.07</v>
      </c>
      <c r="C44" s="13" t="s">
        <v>459</v>
      </c>
      <c r="D44" s="97"/>
      <c r="E44" s="99"/>
      <c r="F44" s="139"/>
    </row>
    <row r="45" spans="2:6">
      <c r="B45" s="145"/>
      <c r="C45" s="13" t="s">
        <v>460</v>
      </c>
      <c r="D45" s="97"/>
      <c r="E45" s="99"/>
      <c r="F45" s="139"/>
    </row>
    <row r="46" spans="2:6">
      <c r="B46" s="145"/>
      <c r="C46" s="13" t="s">
        <v>461</v>
      </c>
      <c r="D46" s="97"/>
      <c r="E46" s="99"/>
      <c r="F46" s="139"/>
    </row>
    <row r="47" spans="2:6">
      <c r="B47" s="145"/>
      <c r="C47" s="13" t="s">
        <v>462</v>
      </c>
      <c r="D47" s="97"/>
      <c r="E47" s="99"/>
      <c r="F47" s="139"/>
    </row>
    <row r="48" spans="2:6">
      <c r="B48" s="145"/>
      <c r="C48" s="13" t="s">
        <v>463</v>
      </c>
      <c r="D48" s="97"/>
      <c r="E48" s="99"/>
      <c r="F48" s="139"/>
    </row>
    <row r="49" spans="2:6" ht="13">
      <c r="B49" s="307" t="s">
        <v>102</v>
      </c>
      <c r="C49" s="308"/>
      <c r="D49" s="312"/>
      <c r="E49" s="313"/>
      <c r="F49" s="314"/>
    </row>
    <row r="50" spans="2:6" ht="13">
      <c r="B50" s="275" t="s">
        <v>103</v>
      </c>
      <c r="C50" s="310"/>
      <c r="D50" s="315"/>
      <c r="E50" s="316"/>
      <c r="F50" s="317"/>
    </row>
    <row r="51" spans="2:6">
      <c r="B51" s="279">
        <v>6.08</v>
      </c>
      <c r="C51" s="13" t="s">
        <v>459</v>
      </c>
      <c r="D51" s="97"/>
      <c r="E51" s="99"/>
      <c r="F51" s="139"/>
    </row>
    <row r="52" spans="2:6">
      <c r="B52" s="145"/>
      <c r="C52" s="13" t="s">
        <v>460</v>
      </c>
      <c r="D52" s="97"/>
      <c r="E52" s="99"/>
      <c r="F52" s="139"/>
    </row>
    <row r="53" spans="2:6">
      <c r="B53" s="145"/>
      <c r="C53" s="13" t="s">
        <v>461</v>
      </c>
      <c r="D53" s="97"/>
      <c r="E53" s="99"/>
      <c r="F53" s="139"/>
    </row>
    <row r="54" spans="2:6">
      <c r="B54" s="145"/>
      <c r="C54" s="13" t="s">
        <v>462</v>
      </c>
      <c r="D54" s="97"/>
      <c r="E54" s="99"/>
      <c r="F54" s="139"/>
    </row>
    <row r="55" spans="2:6">
      <c r="B55" s="145"/>
      <c r="C55" s="13" t="s">
        <v>463</v>
      </c>
      <c r="D55" s="97"/>
      <c r="E55" s="99"/>
      <c r="F55" s="139"/>
    </row>
    <row r="56" spans="2:6">
      <c r="B56" s="279">
        <v>6.09</v>
      </c>
      <c r="C56" s="13" t="s">
        <v>459</v>
      </c>
      <c r="D56" s="97"/>
      <c r="E56" s="99"/>
      <c r="F56" s="139"/>
    </row>
    <row r="57" spans="2:6">
      <c r="B57" s="145"/>
      <c r="C57" s="13" t="s">
        <v>460</v>
      </c>
      <c r="D57" s="97"/>
      <c r="E57" s="99"/>
      <c r="F57" s="139"/>
    </row>
    <row r="58" spans="2:6">
      <c r="B58" s="145"/>
      <c r="C58" s="13" t="s">
        <v>461</v>
      </c>
      <c r="D58" s="97"/>
      <c r="E58" s="99"/>
      <c r="F58" s="139"/>
    </row>
    <row r="59" spans="2:6">
      <c r="B59" s="145"/>
      <c r="C59" s="13" t="s">
        <v>462</v>
      </c>
      <c r="D59" s="97"/>
      <c r="E59" s="99"/>
      <c r="F59" s="139"/>
    </row>
    <row r="60" spans="2:6">
      <c r="B60" s="145"/>
      <c r="C60" s="13" t="s">
        <v>463</v>
      </c>
      <c r="D60" s="97"/>
      <c r="E60" s="99"/>
      <c r="F60" s="139"/>
    </row>
    <row r="61" spans="2:6" ht="13">
      <c r="B61" s="275" t="s">
        <v>105</v>
      </c>
      <c r="C61" s="310"/>
      <c r="D61" s="315"/>
      <c r="E61" s="316"/>
      <c r="F61" s="317"/>
    </row>
    <row r="62" spans="2:6">
      <c r="B62" s="279">
        <v>6.1</v>
      </c>
      <c r="C62" s="13" t="s">
        <v>459</v>
      </c>
      <c r="D62" s="97"/>
      <c r="E62" s="99"/>
      <c r="F62" s="139"/>
    </row>
    <row r="63" spans="2:6">
      <c r="B63" s="145"/>
      <c r="C63" s="13" t="s">
        <v>460</v>
      </c>
      <c r="D63" s="97"/>
      <c r="E63" s="99"/>
      <c r="F63" s="139"/>
    </row>
    <row r="64" spans="2:6">
      <c r="B64" s="145"/>
      <c r="C64" s="13" t="s">
        <v>461</v>
      </c>
      <c r="D64" s="97"/>
      <c r="E64" s="99"/>
      <c r="F64" s="139"/>
    </row>
    <row r="65" spans="2:6">
      <c r="B65" s="145"/>
      <c r="C65" s="13" t="s">
        <v>462</v>
      </c>
      <c r="D65" s="97"/>
      <c r="E65" s="99"/>
      <c r="F65" s="139"/>
    </row>
    <row r="66" spans="2:6">
      <c r="B66" s="145"/>
      <c r="C66" s="13" t="s">
        <v>463</v>
      </c>
      <c r="D66" s="97"/>
      <c r="E66" s="99"/>
      <c r="F66" s="139"/>
    </row>
    <row r="81" customFormat="1"/>
    <row r="82" customFormat="1"/>
    <row r="83" customFormat="1"/>
    <row r="84" customFormat="1"/>
    <row r="85" customFormat="1"/>
    <row r="86" customFormat="1"/>
    <row r="87" customFormat="1"/>
  </sheetData>
  <autoFilter ref="B5:F66" xr:uid="{00000000-0009-0000-0000-000013000000}"/>
  <dataValidations count="2">
    <dataValidation type="list" allowBlank="1" showInputMessage="1" showErrorMessage="1" sqref="F8:F66" xr:uid="{00000000-0002-0000-1300-000000000000}">
      <formula1>$AA$1:$AC$1</formula1>
    </dataValidation>
    <dataValidation type="date" allowBlank="1" showInputMessage="1" showErrorMessage="1" prompt="Enter a date value (for example, 19/10/2020)" sqref="E8:E66" xr:uid="{00000000-0002-0000-1300-000001000000}">
      <formula1>StartDate</formula1>
      <formula2>EndDate</formula2>
    </dataValidation>
  </dataValidations>
  <hyperlinks>
    <hyperlink ref="B8" location="Communicating!A6.01" display="Communicating!A6.01" xr:uid="{00000000-0004-0000-1300-000000000000}"/>
    <hyperlink ref="B14" location="Communicating!A6.02" display="Communicating!A6.02" xr:uid="{00000000-0004-0000-1300-000001000000}"/>
    <hyperlink ref="B20" location="Communicating!A6.03" display="Communicating!A6.03" xr:uid="{00000000-0004-0000-1300-000002000000}"/>
    <hyperlink ref="B27" location="Communicating!A6.04" display="Communicating!A6.04" xr:uid="{00000000-0004-0000-1300-000003000000}"/>
    <hyperlink ref="B32" location="Communicating!A6.05" display="Communicating!A6.05" xr:uid="{00000000-0004-0000-1300-000004000000}"/>
    <hyperlink ref="B39" location="Communicating!A6.06" display="Communicating!A6.06" xr:uid="{00000000-0004-0000-1300-000005000000}"/>
    <hyperlink ref="B44" location="Communicating!A6.07" display="Communicating!A6.07" xr:uid="{00000000-0004-0000-1300-000006000000}"/>
    <hyperlink ref="B51" location="Communicating!A6.08" display="Communicating!A6.08" xr:uid="{00000000-0004-0000-1300-000007000000}"/>
    <hyperlink ref="B56" location="Communicating!A6.09" display="Communicating!A6.09" xr:uid="{00000000-0004-0000-1300-000008000000}"/>
    <hyperlink ref="B62" location="Communicating!A6.10" display="Communicating!A6.10" xr:uid="{00000000-0004-0000-1300-00000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5F00B7"/>
  </sheetPr>
  <dimension ref="A1:AC39"/>
  <sheetViews>
    <sheetView showGridLines="0" zoomScaleNormal="100" workbookViewId="0">
      <pane xSplit="2" ySplit="3" topLeftCell="C15" activePane="bottomRight" state="frozen"/>
      <selection activeCell="C4" sqref="C4"/>
      <selection pane="topRight" activeCell="C4" sqref="C4"/>
      <selection pane="bottomLeft" activeCell="C4" sqref="C4"/>
      <selection pane="bottomRight" activeCell="A2" sqref="A2"/>
    </sheetView>
  </sheetViews>
  <sheetFormatPr defaultColWidth="0" defaultRowHeight="12.5" outlineLevelCol="1"/>
  <cols>
    <col min="1" max="1" width="6.54296875" customWidth="1"/>
    <col min="2" max="2" width="40.54296875" customWidth="1"/>
    <col min="3" max="3" width="36.54296875" customWidth="1" outlineLevel="1"/>
    <col min="4" max="4" width="80.2695312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col min="12" max="16384" width="9.1796875" hidden="1"/>
  </cols>
  <sheetData>
    <row r="1" spans="1:29" ht="13">
      <c r="A1" s="10" t="s">
        <v>819</v>
      </c>
      <c r="B1" s="1"/>
      <c r="C1" s="1"/>
      <c r="D1" s="1"/>
      <c r="E1" s="1"/>
      <c r="F1" s="1"/>
      <c r="G1" s="1"/>
      <c r="H1" s="1"/>
      <c r="I1" s="1"/>
      <c r="J1" s="1"/>
      <c r="Y1" t="s">
        <v>114</v>
      </c>
      <c r="Z1" t="s">
        <v>509</v>
      </c>
      <c r="AA1" t="s">
        <v>502</v>
      </c>
      <c r="AB1" t="s">
        <v>501</v>
      </c>
      <c r="AC1" t="s">
        <v>116</v>
      </c>
    </row>
    <row r="2" spans="1:29" ht="40" customHeight="1">
      <c r="B2" s="4" t="s">
        <v>107</v>
      </c>
      <c r="C2" s="1"/>
      <c r="D2" s="1"/>
      <c r="E2" s="1"/>
      <c r="F2" s="1"/>
      <c r="G2" s="1"/>
      <c r="H2" s="1"/>
      <c r="I2" s="1"/>
      <c r="J2" s="1"/>
      <c r="Y2" t="s">
        <v>117</v>
      </c>
      <c r="Z2" t="s">
        <v>118</v>
      </c>
      <c r="AA2" t="s">
        <v>119</v>
      </c>
    </row>
    <row r="3" spans="1:29" ht="39">
      <c r="A3" s="128" t="s">
        <v>1</v>
      </c>
      <c r="B3" s="60" t="s">
        <v>2</v>
      </c>
      <c r="C3" s="60" t="s">
        <v>3</v>
      </c>
      <c r="D3" s="60" t="s">
        <v>4</v>
      </c>
      <c r="E3" s="60" t="s">
        <v>503</v>
      </c>
      <c r="F3" s="60" t="s">
        <v>5</v>
      </c>
      <c r="G3" s="60" t="s">
        <v>6</v>
      </c>
      <c r="H3" s="60" t="s">
        <v>7</v>
      </c>
      <c r="I3" s="61" t="s">
        <v>8</v>
      </c>
      <c r="J3" s="107" t="s">
        <v>481</v>
      </c>
    </row>
    <row r="4" spans="1:29" ht="13">
      <c r="A4" s="318" t="s">
        <v>108</v>
      </c>
      <c r="B4" s="319"/>
      <c r="C4" s="320"/>
      <c r="D4" s="320"/>
      <c r="E4" s="320"/>
      <c r="F4" s="319"/>
      <c r="G4" s="320"/>
      <c r="H4" s="321"/>
      <c r="I4" s="322"/>
      <c r="J4" s="320"/>
    </row>
    <row r="5" spans="1:29" ht="13">
      <c r="A5" s="188" t="s">
        <v>45</v>
      </c>
      <c r="B5" s="189"/>
      <c r="C5" s="190"/>
      <c r="D5" s="190"/>
      <c r="E5" s="190"/>
      <c r="F5" s="189"/>
      <c r="G5" s="190"/>
      <c r="H5" s="191"/>
      <c r="I5" s="249"/>
      <c r="J5" s="190"/>
    </row>
    <row r="6" spans="1:29" ht="125">
      <c r="A6" s="5">
        <v>7.01</v>
      </c>
      <c r="B6" s="2" t="s">
        <v>109</v>
      </c>
      <c r="C6" s="323" t="s">
        <v>784</v>
      </c>
      <c r="D6" s="8"/>
      <c r="E6" s="9" t="str">
        <f>IF(R8.01=$Y$1,100%,IF(R8.01=$Z$1,80%,IF(R8.01=$AA$1,50%,IF(R8.01=$AB$1,20%,""))))</f>
        <v/>
      </c>
      <c r="F6" s="2"/>
      <c r="G6" s="7"/>
      <c r="H6" s="91"/>
      <c r="I6" s="147"/>
      <c r="J6" s="323" t="s">
        <v>801</v>
      </c>
    </row>
    <row r="7" spans="1:29" ht="13">
      <c r="A7" s="188" t="s">
        <v>46</v>
      </c>
      <c r="B7" s="189"/>
      <c r="C7" s="190"/>
      <c r="D7" s="190"/>
      <c r="E7" s="190"/>
      <c r="F7" s="189"/>
      <c r="G7" s="190"/>
      <c r="H7" s="191"/>
      <c r="I7" s="249"/>
      <c r="J7" s="190"/>
    </row>
    <row r="8" spans="1:29" ht="100">
      <c r="A8" s="5">
        <v>7.02</v>
      </c>
      <c r="B8" s="15" t="s">
        <v>775</v>
      </c>
      <c r="C8" s="323" t="s">
        <v>785</v>
      </c>
      <c r="D8" s="8"/>
      <c r="E8" s="9" t="str">
        <f>IF(R8.02=$Y$1,100%,IF(R8.02=$Z$1,80%,IF(R8.02=$AA$1,50%,IF(R8.02=$AB$1,20%,""))))</f>
        <v/>
      </c>
      <c r="F8" s="2"/>
      <c r="G8" s="7"/>
      <c r="H8" s="91"/>
      <c r="I8" s="147"/>
      <c r="J8" s="323" t="s">
        <v>800</v>
      </c>
    </row>
    <row r="9" spans="1:29" ht="13">
      <c r="A9" s="318" t="s">
        <v>110</v>
      </c>
      <c r="B9" s="319"/>
      <c r="C9" s="320"/>
      <c r="D9" s="320"/>
      <c r="E9" s="320"/>
      <c r="F9" s="319"/>
      <c r="G9" s="320"/>
      <c r="H9" s="321"/>
      <c r="I9" s="322"/>
      <c r="J9" s="320"/>
    </row>
    <row r="10" spans="1:29" ht="13">
      <c r="A10" s="188" t="s">
        <v>111</v>
      </c>
      <c r="B10" s="189"/>
      <c r="C10" s="190"/>
      <c r="D10" s="190"/>
      <c r="E10" s="190"/>
      <c r="F10" s="189"/>
      <c r="G10" s="190"/>
      <c r="H10" s="191"/>
      <c r="I10" s="249"/>
      <c r="J10" s="190"/>
    </row>
    <row r="11" spans="1:29" ht="137.5">
      <c r="A11" s="5">
        <v>7.03</v>
      </c>
      <c r="B11" s="171" t="s">
        <v>776</v>
      </c>
      <c r="C11" s="323" t="s">
        <v>786</v>
      </c>
      <c r="D11" s="8"/>
      <c r="E11" s="9" t="str">
        <f>IF(R8.03=$Y$1,100%,IF(R8.03=$Z$1,80%,IF(R8.03=$AA$1,50%,IF(R8.03=$AB$1,20%,""))))</f>
        <v/>
      </c>
      <c r="F11" s="2"/>
      <c r="G11" s="7"/>
      <c r="H11" s="91"/>
      <c r="I11" s="147"/>
      <c r="J11" s="323" t="s">
        <v>799</v>
      </c>
    </row>
    <row r="12" spans="1:29" ht="237.5">
      <c r="A12" s="5">
        <v>7.04</v>
      </c>
      <c r="B12" s="15" t="s">
        <v>777</v>
      </c>
      <c r="C12" s="323" t="s">
        <v>787</v>
      </c>
      <c r="D12" s="8"/>
      <c r="E12" s="9" t="str">
        <f>IF(R8.04=$Y$1,100%,IF(R8.04=$Z$1,80%,IF(R8.04=$AA$1,50%,IF(R8.04=$AB$1,20%,""))))</f>
        <v/>
      </c>
      <c r="F12" s="2"/>
      <c r="G12" s="7"/>
      <c r="H12" s="91"/>
      <c r="I12" s="147"/>
      <c r="J12" s="323" t="s">
        <v>798</v>
      </c>
    </row>
    <row r="13" spans="1:29" ht="13">
      <c r="A13" s="188" t="s">
        <v>112</v>
      </c>
      <c r="B13" s="189"/>
      <c r="C13" s="190"/>
      <c r="D13" s="190"/>
      <c r="E13" s="190"/>
      <c r="F13" s="189"/>
      <c r="G13" s="190"/>
      <c r="H13" s="191"/>
      <c r="I13" s="249"/>
      <c r="J13" s="190"/>
    </row>
    <row r="14" spans="1:29" ht="75">
      <c r="A14" s="5">
        <v>7.05</v>
      </c>
      <c r="B14" s="15" t="s">
        <v>778</v>
      </c>
      <c r="C14" s="323" t="s">
        <v>788</v>
      </c>
      <c r="D14" s="8"/>
      <c r="E14" s="9" t="str">
        <f>IF(R8.05=$Y$1,100%,IF(R8.05=$Z$1,80%,IF(R8.05=$AA$1,50%,IF(R8.05=$AB$1,20%,""))))</f>
        <v/>
      </c>
      <c r="F14" s="2"/>
      <c r="G14" s="7"/>
      <c r="H14" s="91"/>
      <c r="I14" s="147"/>
      <c r="J14" s="323" t="s">
        <v>797</v>
      </c>
    </row>
    <row r="15" spans="1:29" ht="62.5">
      <c r="A15" s="5">
        <v>7.06</v>
      </c>
      <c r="B15" s="171" t="s">
        <v>779</v>
      </c>
      <c r="C15" s="323" t="s">
        <v>789</v>
      </c>
      <c r="D15" s="8"/>
      <c r="E15" s="9" t="str">
        <f>IF(R8.06=$Y$1,100%,IF(R8.06=$Z$1,80%,IF(R8.06=$AA$1,50%,IF(R8.06=$AB$1,20%,""))))</f>
        <v/>
      </c>
      <c r="F15" s="2"/>
      <c r="G15" s="7"/>
      <c r="H15" s="91"/>
      <c r="I15" s="147"/>
      <c r="J15" s="323" t="s">
        <v>796</v>
      </c>
    </row>
    <row r="16" spans="1:29" ht="13">
      <c r="A16" s="318" t="s">
        <v>113</v>
      </c>
      <c r="B16" s="319"/>
      <c r="C16" s="320"/>
      <c r="D16" s="320"/>
      <c r="E16" s="320"/>
      <c r="F16" s="319"/>
      <c r="G16" s="320"/>
      <c r="H16" s="321"/>
      <c r="I16" s="322"/>
      <c r="J16" s="320"/>
    </row>
    <row r="17" spans="1:10" ht="13">
      <c r="A17" s="188" t="s">
        <v>113</v>
      </c>
      <c r="B17" s="189"/>
      <c r="C17" s="190"/>
      <c r="D17" s="190"/>
      <c r="E17" s="190"/>
      <c r="F17" s="189"/>
      <c r="G17" s="190"/>
      <c r="H17" s="191"/>
      <c r="I17" s="249"/>
      <c r="J17" s="190"/>
    </row>
    <row r="18" spans="1:10" ht="62.5">
      <c r="A18" s="5">
        <v>7.07</v>
      </c>
      <c r="B18" s="15" t="s">
        <v>780</v>
      </c>
      <c r="C18" s="323" t="s">
        <v>790</v>
      </c>
      <c r="D18" s="8"/>
      <c r="E18" s="9" t="str">
        <f>IF(R8.07=$Y$1,100%,IF(R8.07=$Z$1,80%,IF(R8.07=$AA$1,50%,IF(R8.07=$AB$1,20%,""))))</f>
        <v/>
      </c>
      <c r="F18" s="2"/>
      <c r="G18" s="7"/>
      <c r="H18" s="91"/>
      <c r="I18" s="147"/>
      <c r="J18" s="323" t="s">
        <v>795</v>
      </c>
    </row>
    <row r="19" spans="1:10" ht="62.5">
      <c r="A19" s="5">
        <v>7.08</v>
      </c>
      <c r="B19" s="171" t="s">
        <v>781</v>
      </c>
      <c r="C19" s="323" t="s">
        <v>791</v>
      </c>
      <c r="D19" s="8"/>
      <c r="E19" s="9" t="str">
        <f>IF(R8.08=$Y$1,100%,IF(R8.08=$Z$1,80%,IF(R8.08=$AA$1,50%,IF(R8.08=$AB$1,20%,""))))</f>
        <v/>
      </c>
      <c r="F19" s="2"/>
      <c r="G19" s="7"/>
      <c r="H19" s="91"/>
      <c r="I19" s="147"/>
      <c r="J19" s="323" t="s">
        <v>794</v>
      </c>
    </row>
    <row r="20" spans="1:10" ht="62.5">
      <c r="A20" s="5">
        <v>7.09</v>
      </c>
      <c r="B20" s="171" t="s">
        <v>782</v>
      </c>
      <c r="C20" s="323" t="s">
        <v>792</v>
      </c>
      <c r="D20" s="8"/>
      <c r="E20" s="9" t="str">
        <f>IF(R8.09=$Y$1,100%,IF(R8.09=$Z$1,80%,IF(R8.09=$AA$1,50%,IF(R8.09=$AB$1,20%,""))))</f>
        <v/>
      </c>
      <c r="F20" s="2"/>
      <c r="G20" s="7"/>
      <c r="H20" s="91"/>
      <c r="I20" s="147"/>
      <c r="J20" s="323" t="s">
        <v>793</v>
      </c>
    </row>
    <row r="21" spans="1:10" ht="62.5">
      <c r="A21" s="6">
        <v>7.1</v>
      </c>
      <c r="B21" s="171" t="s">
        <v>783</v>
      </c>
      <c r="C21" s="323" t="s">
        <v>106</v>
      </c>
      <c r="D21" s="8"/>
      <c r="E21" s="9" t="str">
        <f>IF(R8.10=$Y$1,100%,IF(R8.10=$Z$1,80%,IF(R8.10=$AA$1,50%,IF(R8.10=$AB$1,20%,""))))</f>
        <v/>
      </c>
      <c r="F21" s="2"/>
      <c r="G21" s="7"/>
      <c r="H21" s="91"/>
      <c r="I21" s="147"/>
      <c r="J21" s="323" t="s">
        <v>500</v>
      </c>
    </row>
    <row r="33" customFormat="1"/>
    <row r="34" customFormat="1"/>
    <row r="35" customFormat="1"/>
    <row r="36" customFormat="1"/>
    <row r="37" customFormat="1"/>
    <row r="38" customFormat="1"/>
    <row r="39" customFormat="1"/>
  </sheetData>
  <autoFilter ref="A3:J21" xr:uid="{00000000-0009-0000-0000-000017000000}"/>
  <conditionalFormatting sqref="D4 D6">
    <cfRule type="cellIs" dxfId="42" priority="17" operator="equal">
      <formula>"Not met"</formula>
    </cfRule>
  </conditionalFormatting>
  <conditionalFormatting sqref="D8:D9">
    <cfRule type="cellIs" dxfId="41" priority="2" operator="equal">
      <formula>"Not met"</formula>
    </cfRule>
  </conditionalFormatting>
  <conditionalFormatting sqref="D11:D12">
    <cfRule type="cellIs" dxfId="40" priority="12" operator="equal">
      <formula>"Not met"</formula>
    </cfRule>
  </conditionalFormatting>
  <conditionalFormatting sqref="D14:D16">
    <cfRule type="cellIs" dxfId="39" priority="1" operator="equal">
      <formula>"Not met"</formula>
    </cfRule>
  </conditionalFormatting>
  <conditionalFormatting sqref="D18:D21">
    <cfRule type="cellIs" dxfId="38" priority="6" operator="equal">
      <formula>"Not met"</formula>
    </cfRule>
  </conditionalFormatting>
  <dataValidations count="5">
    <dataValidation allowBlank="1" showInputMessage="1" showErrorMessage="1" sqref="D7 D10 I10" xr:uid="{00000000-0002-0000-1700-000000000000}"/>
    <dataValidation type="list" allowBlank="1" showInputMessage="1" showErrorMessage="1" sqref="I6 I11:I21 I8:I9" xr:uid="{00000000-0002-0000-1700-000001000000}">
      <formula1>$Y$2:$AA$2</formula1>
    </dataValidation>
    <dataValidation type="list" allowBlank="1" showInputMessage="1" showErrorMessage="1" sqref="D6 D11:D21 D8:D9" xr:uid="{00000000-0002-0000-1700-000002000000}">
      <formula1>$Y$1:$AB$1</formula1>
    </dataValidation>
    <dataValidation allowBlank="1" showInputMessage="1" showErrorMessage="1" prompt="Value must be between 0% to 100%." sqref="E6 E14 E11 E15 E21 E18:E20 E12 E8" xr:uid="{00000000-0002-0000-1700-000003000000}"/>
    <dataValidation type="date" allowBlank="1" showInputMessage="1" showErrorMessage="1" prompt="Enter a date value (for example, 19/10/2020)" sqref="H6:H21" xr:uid="{00000000-0002-0000-1700-000004000000}">
      <formula1>StartDate</formula1>
      <formula2>EndDate</formula2>
    </dataValidation>
  </dataValidations>
  <hyperlinks>
    <hyperlink ref="C6" location="'RR-EL'!E8.01" display="Click here to navigate to the list of evidence for Action 8.1" xr:uid="{00000000-0004-0000-1700-000000000000}"/>
    <hyperlink ref="C8" location="'RR-EL'!E8.02" display="Click here to navigate to the list of evidence for Action 8.2" xr:uid="{00000000-0004-0000-1700-000001000000}"/>
    <hyperlink ref="C11" location="'RR-EL'!E8.03" display="Click here to navigate to the list of evidence for Action 8.3" xr:uid="{00000000-0004-0000-1700-000002000000}"/>
    <hyperlink ref="C12" location="'RR-EL'!E8.04" display="Click here to navigate to the list of evidence for Action 8.4" xr:uid="{00000000-0004-0000-1700-000003000000}"/>
    <hyperlink ref="C14" location="'RR-EL'!E8.05" display="Click here to navigate to the list of evidence for Action 8.5" xr:uid="{00000000-0004-0000-1700-000004000000}"/>
    <hyperlink ref="C15" location="'RR-EL'!E8.06" display="Click here to navigate to the list of evidence for Action 8.6" xr:uid="{00000000-0004-0000-1700-000005000000}"/>
    <hyperlink ref="C18" location="'RR-EL'!E8.07" display="Click here to navigate to the list of evidence for Action 8.7" xr:uid="{00000000-0004-0000-1700-000006000000}"/>
    <hyperlink ref="C19" location="'RR-EL'!E8.08" display="Click here to navigate to the list of evidence for Action 8.8" xr:uid="{00000000-0004-0000-1700-000007000000}"/>
    <hyperlink ref="C20" location="'RR-EL'!E8.09" display="Click here to navigate to the list of evidence for Action 8.9" xr:uid="{00000000-0004-0000-1700-000008000000}"/>
    <hyperlink ref="C21" location="'RR-EL'!E8.10" display="Click here to navigate to the list of evidence for Action 8.10" xr:uid="{00000000-0004-0000-1700-000009000000}"/>
    <hyperlink ref="J6" location="'RR-TL'!T8.01" display="Click here to navigate to the task list for Action 8.1" xr:uid="{00000000-0004-0000-1700-00000D000000}"/>
    <hyperlink ref="J8" location="'RR-TL'!T8.02" display="Click here to navigate to the task list for Action 8.2" xr:uid="{00000000-0004-0000-1700-00000E000000}"/>
    <hyperlink ref="J11" location="'RR-TL'!T8.03" display="Click here to navigate to the task list for Action 8.3" xr:uid="{00000000-0004-0000-1700-00000F000000}"/>
    <hyperlink ref="J12" location="'RR-TL'!T8.04" display="Click here to navigate to the task list for Action 8.4" xr:uid="{00000000-0004-0000-1700-000010000000}"/>
    <hyperlink ref="J14" location="'RR-TL'!T8.05" display="Click here to navigate to the task list for Action 8.5" xr:uid="{00000000-0004-0000-1700-000011000000}"/>
    <hyperlink ref="J15" location="'RR-TL'!T8.06" display="Click here to navigate to the task list for Action 8.6" xr:uid="{00000000-0004-0000-1700-000012000000}"/>
    <hyperlink ref="J18" location="'RR-TL'!T8.07" display="Click here to navigate to the task list for Action 8.7" xr:uid="{00000000-0004-0000-1700-000013000000}"/>
    <hyperlink ref="J19" location="'RR-TL'!T8.08" display="Click here to navigate to the task list for Action 8.8" xr:uid="{00000000-0004-0000-1700-000014000000}"/>
    <hyperlink ref="J20" location="'RR-TL'!T8.09" display="Click here to navigate to the task list for Action 8.9" xr:uid="{00000000-0004-0000-1700-000015000000}"/>
    <hyperlink ref="J21" location="'RR-TL'!T8.10" display="Click here to navigate to the task list for Action 8.10" xr:uid="{00000000-0004-0000-1700-000016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FBEDD"/>
  </sheetPr>
  <dimension ref="A1:E70"/>
  <sheetViews>
    <sheetView showGridLines="0" workbookViewId="0">
      <pane ySplit="5" topLeftCell="A38" activePane="bottomLeft" state="frozen"/>
      <selection activeCell="C3" sqref="C3"/>
      <selection pane="bottomLeft" activeCell="B59" sqref="B59"/>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51" customHeight="1">
      <c r="B3" s="391" t="s">
        <v>107</v>
      </c>
      <c r="C3" s="391"/>
      <c r="D3" s="12"/>
    </row>
    <row r="4" spans="2:4" ht="12.75" customHeight="1">
      <c r="B4" s="15"/>
      <c r="C4" s="15"/>
      <c r="D4" s="15"/>
    </row>
    <row r="5" spans="2:4" s="122" customFormat="1" ht="25.5" customHeight="1">
      <c r="B5" s="117" t="s">
        <v>1</v>
      </c>
      <c r="C5" s="110" t="s">
        <v>457</v>
      </c>
      <c r="D5" s="111" t="s">
        <v>458</v>
      </c>
    </row>
    <row r="6" spans="2:4" ht="13">
      <c r="B6" s="324" t="s">
        <v>108</v>
      </c>
      <c r="C6" s="325"/>
      <c r="D6" s="326"/>
    </row>
    <row r="7" spans="2:4" ht="13">
      <c r="B7" s="202" t="s">
        <v>45</v>
      </c>
      <c r="C7" s="256"/>
      <c r="D7" s="327"/>
    </row>
    <row r="8" spans="2:4">
      <c r="B8" s="209">
        <v>7.01</v>
      </c>
      <c r="C8" s="81" t="s">
        <v>451</v>
      </c>
      <c r="D8" s="82"/>
    </row>
    <row r="9" spans="2:4">
      <c r="B9" s="142"/>
      <c r="C9" s="81" t="s">
        <v>452</v>
      </c>
      <c r="D9" s="82"/>
    </row>
    <row r="10" spans="2:4">
      <c r="B10" s="142"/>
      <c r="C10" s="81" t="s">
        <v>453</v>
      </c>
      <c r="D10" s="82"/>
    </row>
    <row r="11" spans="2:4">
      <c r="B11" s="142"/>
      <c r="C11" s="81" t="s">
        <v>454</v>
      </c>
      <c r="D11" s="82"/>
    </row>
    <row r="12" spans="2:4">
      <c r="B12" s="142"/>
      <c r="C12" s="81" t="s">
        <v>455</v>
      </c>
      <c r="D12" s="82"/>
    </row>
    <row r="13" spans="2:4" ht="13">
      <c r="B13" s="202" t="s">
        <v>46</v>
      </c>
      <c r="C13" s="256"/>
      <c r="D13" s="327"/>
    </row>
    <row r="14" spans="2:4">
      <c r="B14" s="209">
        <v>7.02</v>
      </c>
      <c r="C14" s="81" t="s">
        <v>451</v>
      </c>
      <c r="D14" s="82"/>
    </row>
    <row r="15" spans="2:4">
      <c r="B15" s="142"/>
      <c r="C15" s="81" t="s">
        <v>452</v>
      </c>
      <c r="D15" s="82"/>
    </row>
    <row r="16" spans="2:4">
      <c r="B16" s="142"/>
      <c r="C16" s="81" t="s">
        <v>453</v>
      </c>
      <c r="D16" s="82"/>
    </row>
    <row r="17" spans="2:4">
      <c r="B17" s="142"/>
      <c r="C17" s="81" t="s">
        <v>454</v>
      </c>
      <c r="D17" s="82"/>
    </row>
    <row r="18" spans="2:4">
      <c r="B18" s="142"/>
      <c r="C18" s="81" t="s">
        <v>455</v>
      </c>
      <c r="D18" s="82"/>
    </row>
    <row r="19" spans="2:4" ht="13">
      <c r="B19" s="324" t="s">
        <v>110</v>
      </c>
      <c r="C19" s="325"/>
      <c r="D19" s="326"/>
    </row>
    <row r="20" spans="2:4" ht="13">
      <c r="B20" s="202" t="s">
        <v>57</v>
      </c>
      <c r="C20" s="256"/>
      <c r="D20" s="327"/>
    </row>
    <row r="21" spans="2:4">
      <c r="B21" s="209">
        <v>7.03</v>
      </c>
      <c r="C21" s="81" t="s">
        <v>451</v>
      </c>
      <c r="D21" s="82"/>
    </row>
    <row r="22" spans="2:4">
      <c r="B22" s="142"/>
      <c r="C22" s="81" t="s">
        <v>452</v>
      </c>
      <c r="D22" s="82"/>
    </row>
    <row r="23" spans="2:4">
      <c r="B23" s="142"/>
      <c r="C23" s="81" t="s">
        <v>453</v>
      </c>
      <c r="D23" s="82"/>
    </row>
    <row r="24" spans="2:4">
      <c r="B24" s="142"/>
      <c r="C24" s="81" t="s">
        <v>454</v>
      </c>
      <c r="D24" s="82"/>
    </row>
    <row r="25" spans="2:4">
      <c r="B25" s="142"/>
      <c r="C25" s="81" t="s">
        <v>455</v>
      </c>
      <c r="D25" s="82"/>
    </row>
    <row r="26" spans="2:4">
      <c r="B26" s="209">
        <v>7.04</v>
      </c>
      <c r="C26" s="81" t="s">
        <v>451</v>
      </c>
      <c r="D26" s="82"/>
    </row>
    <row r="27" spans="2:4">
      <c r="B27" s="142"/>
      <c r="C27" s="81" t="s">
        <v>452</v>
      </c>
      <c r="D27" s="82"/>
    </row>
    <row r="28" spans="2:4">
      <c r="B28" s="142"/>
      <c r="C28" s="81" t="s">
        <v>453</v>
      </c>
      <c r="D28" s="82"/>
    </row>
    <row r="29" spans="2:4">
      <c r="B29" s="142"/>
      <c r="C29" s="81" t="s">
        <v>454</v>
      </c>
      <c r="D29" s="82"/>
    </row>
    <row r="30" spans="2:4">
      <c r="B30" s="142"/>
      <c r="C30" s="81" t="s">
        <v>455</v>
      </c>
      <c r="D30" s="82"/>
    </row>
    <row r="31" spans="2:4" ht="13">
      <c r="B31" s="202" t="s">
        <v>112</v>
      </c>
      <c r="C31" s="256"/>
      <c r="D31" s="327"/>
    </row>
    <row r="32" spans="2:4">
      <c r="B32" s="209">
        <v>7.05</v>
      </c>
      <c r="C32" s="81" t="s">
        <v>451</v>
      </c>
      <c r="D32" s="82"/>
    </row>
    <row r="33" spans="2:4">
      <c r="B33" s="142"/>
      <c r="C33" s="81" t="s">
        <v>452</v>
      </c>
      <c r="D33" s="82"/>
    </row>
    <row r="34" spans="2:4">
      <c r="B34" s="142"/>
      <c r="C34" s="81" t="s">
        <v>453</v>
      </c>
      <c r="D34" s="82"/>
    </row>
    <row r="35" spans="2:4">
      <c r="B35" s="142"/>
      <c r="C35" s="81" t="s">
        <v>454</v>
      </c>
      <c r="D35" s="82"/>
    </row>
    <row r="36" spans="2:4">
      <c r="B36" s="142"/>
      <c r="C36" s="81" t="s">
        <v>455</v>
      </c>
      <c r="D36" s="82"/>
    </row>
    <row r="37" spans="2:4">
      <c r="B37" s="209">
        <v>7.06</v>
      </c>
      <c r="C37" s="81" t="s">
        <v>451</v>
      </c>
      <c r="D37" s="82"/>
    </row>
    <row r="38" spans="2:4">
      <c r="B38" s="142"/>
      <c r="C38" s="81" t="s">
        <v>452</v>
      </c>
      <c r="D38" s="82"/>
    </row>
    <row r="39" spans="2:4">
      <c r="B39" s="142"/>
      <c r="C39" s="81" t="s">
        <v>453</v>
      </c>
      <c r="D39" s="82"/>
    </row>
    <row r="40" spans="2:4">
      <c r="B40" s="142"/>
      <c r="C40" s="81" t="s">
        <v>454</v>
      </c>
      <c r="D40" s="82"/>
    </row>
    <row r="41" spans="2:4">
      <c r="B41" s="142"/>
      <c r="C41" s="81" t="s">
        <v>455</v>
      </c>
      <c r="D41" s="82"/>
    </row>
    <row r="42" spans="2:4" ht="13">
      <c r="B42" s="324" t="s">
        <v>113</v>
      </c>
      <c r="C42" s="325"/>
      <c r="D42" s="326"/>
    </row>
    <row r="43" spans="2:4" ht="13">
      <c r="B43" s="202" t="s">
        <v>113</v>
      </c>
      <c r="C43" s="256"/>
      <c r="D43" s="327"/>
    </row>
    <row r="44" spans="2:4">
      <c r="B44" s="209">
        <v>7.07</v>
      </c>
      <c r="C44" s="81" t="s">
        <v>451</v>
      </c>
      <c r="D44" s="82"/>
    </row>
    <row r="45" spans="2:4">
      <c r="B45" s="142"/>
      <c r="C45" s="81" t="s">
        <v>452</v>
      </c>
      <c r="D45" s="82"/>
    </row>
    <row r="46" spans="2:4">
      <c r="B46" s="142"/>
      <c r="C46" s="81" t="s">
        <v>453</v>
      </c>
      <c r="D46" s="82"/>
    </row>
    <row r="47" spans="2:4">
      <c r="B47" s="142"/>
      <c r="C47" s="81" t="s">
        <v>454</v>
      </c>
      <c r="D47" s="82"/>
    </row>
    <row r="48" spans="2:4">
      <c r="B48" s="142"/>
      <c r="C48" s="81" t="s">
        <v>455</v>
      </c>
      <c r="D48" s="82"/>
    </row>
    <row r="49" spans="2:4">
      <c r="B49" s="209">
        <v>7.08</v>
      </c>
      <c r="C49" s="81" t="s">
        <v>451</v>
      </c>
      <c r="D49" s="82"/>
    </row>
    <row r="50" spans="2:4">
      <c r="B50" s="142"/>
      <c r="C50" s="81" t="s">
        <v>452</v>
      </c>
      <c r="D50" s="82"/>
    </row>
    <row r="51" spans="2:4">
      <c r="B51" s="142"/>
      <c r="C51" s="81" t="s">
        <v>453</v>
      </c>
      <c r="D51" s="82"/>
    </row>
    <row r="52" spans="2:4">
      <c r="B52" s="142"/>
      <c r="C52" s="81" t="s">
        <v>454</v>
      </c>
      <c r="D52" s="82"/>
    </row>
    <row r="53" spans="2:4">
      <c r="B53" s="142"/>
      <c r="C53" s="81" t="s">
        <v>455</v>
      </c>
      <c r="D53" s="82"/>
    </row>
    <row r="54" spans="2:4">
      <c r="B54" s="209">
        <v>7.09</v>
      </c>
      <c r="C54" s="81" t="s">
        <v>451</v>
      </c>
      <c r="D54" s="82"/>
    </row>
    <row r="55" spans="2:4">
      <c r="B55" s="142"/>
      <c r="C55" s="81" t="s">
        <v>452</v>
      </c>
      <c r="D55" s="82"/>
    </row>
    <row r="56" spans="2:4">
      <c r="B56" s="142"/>
      <c r="C56" s="81" t="s">
        <v>453</v>
      </c>
      <c r="D56" s="82"/>
    </row>
    <row r="57" spans="2:4">
      <c r="B57" s="142"/>
      <c r="C57" s="81" t="s">
        <v>454</v>
      </c>
      <c r="D57" s="82"/>
    </row>
    <row r="58" spans="2:4">
      <c r="B58" s="142"/>
      <c r="C58" s="81" t="s">
        <v>455</v>
      </c>
      <c r="D58" s="82"/>
    </row>
    <row r="59" spans="2:4">
      <c r="B59" s="210">
        <v>7.1</v>
      </c>
      <c r="C59" s="81" t="s">
        <v>451</v>
      </c>
      <c r="D59" s="82"/>
    </row>
    <row r="60" spans="2:4">
      <c r="B60" s="328"/>
      <c r="C60" s="81" t="s">
        <v>452</v>
      </c>
      <c r="D60" s="82"/>
    </row>
    <row r="61" spans="2:4">
      <c r="B61" s="142"/>
      <c r="C61" s="81" t="s">
        <v>453</v>
      </c>
      <c r="D61" s="82"/>
    </row>
    <row r="62" spans="2:4">
      <c r="B62" s="142"/>
      <c r="C62" s="81" t="s">
        <v>454</v>
      </c>
      <c r="D62" s="82"/>
    </row>
    <row r="63" spans="2:4">
      <c r="B63" s="142"/>
      <c r="C63" s="81" t="s">
        <v>455</v>
      </c>
      <c r="D63" s="82"/>
    </row>
    <row r="65" customFormat="1"/>
    <row r="66" customFormat="1"/>
    <row r="67" customFormat="1"/>
    <row r="68" customFormat="1"/>
    <row r="69" customFormat="1"/>
    <row r="70" customFormat="1"/>
  </sheetData>
  <autoFilter ref="B5:D63" xr:uid="{00000000-0009-0000-0000-000018000000}"/>
  <mergeCells count="1">
    <mergeCell ref="B3:C3"/>
  </mergeCells>
  <hyperlinks>
    <hyperlink ref="B8" location="RR!A8.01" display="RR!A8.01" xr:uid="{00000000-0004-0000-1800-000000000000}"/>
    <hyperlink ref="B14" location="RR!A8.02" display="RR!A8.02" xr:uid="{00000000-0004-0000-1800-000001000000}"/>
    <hyperlink ref="B21" location="RR!A8.03" display="RR!A8.03" xr:uid="{00000000-0004-0000-1800-000002000000}"/>
    <hyperlink ref="B26" location="RR!A8.04" display="RR!A8.04" xr:uid="{00000000-0004-0000-1800-000003000000}"/>
    <hyperlink ref="B32" location="RR!A8.05" display="RR!A8.05" xr:uid="{00000000-0004-0000-1800-000004000000}"/>
    <hyperlink ref="B37" location="RR!A8.06" display="RR!A8.06" xr:uid="{00000000-0004-0000-1800-000005000000}"/>
    <hyperlink ref="B44" location="RR!A8.07" display="RR!A8.07" xr:uid="{00000000-0004-0000-1800-000006000000}"/>
    <hyperlink ref="B49" location="RR!A8.08" display="RR!A8.08" xr:uid="{00000000-0004-0000-1800-000007000000}"/>
    <hyperlink ref="B54" location="RR!A8.09" display="RR!A8.09" xr:uid="{00000000-0004-0000-1800-000008000000}"/>
    <hyperlink ref="B59" location="RR!A8.10" display="RR!A8.10" xr:uid="{00000000-0004-0000-1800-00000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FBEDD"/>
    <pageSetUpPr fitToPage="1"/>
  </sheetPr>
  <dimension ref="A1:AC67"/>
  <sheetViews>
    <sheetView showGridLines="0" workbookViewId="0">
      <pane ySplit="5" topLeftCell="A30" activePane="bottomLeft" state="frozen"/>
      <selection activeCell="C4" sqref="C4"/>
      <selection pane="bottomLeft" activeCell="B64" sqref="B64"/>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16384" width="9.1796875" hidden="1"/>
  </cols>
  <sheetData>
    <row r="1" spans="2:29" ht="13">
      <c r="B1" s="11" t="s">
        <v>821</v>
      </c>
      <c r="AA1" t="s">
        <v>117</v>
      </c>
      <c r="AB1" t="s">
        <v>118</v>
      </c>
      <c r="AC1" t="s">
        <v>119</v>
      </c>
    </row>
    <row r="3" spans="2:29" ht="51" customHeight="1">
      <c r="B3" s="391" t="s">
        <v>107</v>
      </c>
      <c r="C3" s="391"/>
      <c r="D3" s="12"/>
    </row>
    <row r="4" spans="2:29" ht="12.75" customHeight="1">
      <c r="B4" s="15"/>
      <c r="C4" s="15"/>
      <c r="D4" s="15"/>
    </row>
    <row r="5" spans="2:29" ht="25.5" customHeight="1">
      <c r="B5" s="109" t="s">
        <v>1</v>
      </c>
      <c r="C5" s="110" t="s">
        <v>5</v>
      </c>
      <c r="D5" s="112" t="s">
        <v>6</v>
      </c>
      <c r="E5" s="112" t="s">
        <v>504</v>
      </c>
      <c r="F5" s="113" t="s">
        <v>8</v>
      </c>
    </row>
    <row r="6" spans="2:29" ht="13">
      <c r="B6" s="324" t="s">
        <v>108</v>
      </c>
      <c r="C6" s="325"/>
      <c r="D6" s="320"/>
      <c r="E6" s="321"/>
      <c r="F6" s="329"/>
    </row>
    <row r="7" spans="2:29" ht="13">
      <c r="B7" s="202" t="s">
        <v>45</v>
      </c>
      <c r="C7" s="256"/>
      <c r="D7" s="330"/>
      <c r="E7" s="331"/>
      <c r="F7" s="332"/>
    </row>
    <row r="8" spans="2:29">
      <c r="B8" s="209">
        <v>7.01</v>
      </c>
      <c r="C8" s="81" t="s">
        <v>459</v>
      </c>
      <c r="D8" s="96"/>
      <c r="E8" s="98"/>
      <c r="F8" s="140"/>
    </row>
    <row r="9" spans="2:29">
      <c r="B9" s="142"/>
      <c r="C9" s="81" t="s">
        <v>460</v>
      </c>
      <c r="D9" s="96"/>
      <c r="E9" s="98"/>
      <c r="F9" s="140"/>
    </row>
    <row r="10" spans="2:29">
      <c r="B10" s="142"/>
      <c r="C10" s="81" t="s">
        <v>461</v>
      </c>
      <c r="D10" s="96"/>
      <c r="E10" s="98"/>
      <c r="F10" s="140"/>
    </row>
    <row r="11" spans="2:29">
      <c r="B11" s="142"/>
      <c r="C11" s="81" t="s">
        <v>462</v>
      </c>
      <c r="D11" s="96"/>
      <c r="E11" s="98"/>
      <c r="F11" s="140"/>
    </row>
    <row r="12" spans="2:29">
      <c r="B12" s="142"/>
      <c r="C12" s="81" t="s">
        <v>463</v>
      </c>
      <c r="D12" s="96"/>
      <c r="E12" s="98"/>
      <c r="F12" s="140"/>
    </row>
    <row r="13" spans="2:29" ht="13">
      <c r="B13" s="202" t="s">
        <v>46</v>
      </c>
      <c r="C13" s="256"/>
      <c r="D13" s="330"/>
      <c r="E13" s="331"/>
      <c r="F13" s="332"/>
    </row>
    <row r="14" spans="2:29">
      <c r="B14" s="209">
        <v>7.02</v>
      </c>
      <c r="C14" s="81" t="s">
        <v>459</v>
      </c>
      <c r="D14" s="96"/>
      <c r="E14" s="98"/>
      <c r="F14" s="140"/>
    </row>
    <row r="15" spans="2:29">
      <c r="B15" s="142"/>
      <c r="C15" s="81" t="s">
        <v>460</v>
      </c>
      <c r="D15" s="96"/>
      <c r="E15" s="98"/>
      <c r="F15" s="140"/>
    </row>
    <row r="16" spans="2:29">
      <c r="B16" s="142"/>
      <c r="C16" s="81" t="s">
        <v>461</v>
      </c>
      <c r="D16" s="96"/>
      <c r="E16" s="98"/>
      <c r="F16" s="140"/>
    </row>
    <row r="17" spans="2:6">
      <c r="B17" s="142"/>
      <c r="C17" s="81" t="s">
        <v>462</v>
      </c>
      <c r="D17" s="96"/>
      <c r="E17" s="98"/>
      <c r="F17" s="140"/>
    </row>
    <row r="18" spans="2:6">
      <c r="B18" s="142"/>
      <c r="C18" s="81" t="s">
        <v>463</v>
      </c>
      <c r="D18" s="96"/>
      <c r="E18" s="98"/>
      <c r="F18" s="140"/>
    </row>
    <row r="19" spans="2:6" ht="13">
      <c r="B19" s="324" t="s">
        <v>110</v>
      </c>
      <c r="C19" s="325"/>
      <c r="D19" s="320"/>
      <c r="E19" s="321"/>
      <c r="F19" s="329"/>
    </row>
    <row r="20" spans="2:6" ht="13">
      <c r="B20" s="202" t="s">
        <v>111</v>
      </c>
      <c r="C20" s="256"/>
      <c r="D20" s="330"/>
      <c r="E20" s="331"/>
      <c r="F20" s="332"/>
    </row>
    <row r="21" spans="2:6">
      <c r="B21" s="209">
        <v>7.03</v>
      </c>
      <c r="C21" s="81" t="s">
        <v>459</v>
      </c>
      <c r="D21" s="96"/>
      <c r="E21" s="98"/>
      <c r="F21" s="140"/>
    </row>
    <row r="22" spans="2:6">
      <c r="B22" s="142"/>
      <c r="C22" s="81" t="s">
        <v>460</v>
      </c>
      <c r="D22" s="96"/>
      <c r="E22" s="98"/>
      <c r="F22" s="140"/>
    </row>
    <row r="23" spans="2:6">
      <c r="B23" s="142"/>
      <c r="C23" s="81" t="s">
        <v>461</v>
      </c>
      <c r="D23" s="96"/>
      <c r="E23" s="98"/>
      <c r="F23" s="140"/>
    </row>
    <row r="24" spans="2:6">
      <c r="B24" s="142"/>
      <c r="C24" s="81" t="s">
        <v>462</v>
      </c>
      <c r="D24" s="96"/>
      <c r="E24" s="98"/>
      <c r="F24" s="140"/>
    </row>
    <row r="25" spans="2:6">
      <c r="B25" s="142"/>
      <c r="C25" s="81" t="s">
        <v>463</v>
      </c>
      <c r="D25" s="96"/>
      <c r="E25" s="98"/>
      <c r="F25" s="140"/>
    </row>
    <row r="26" spans="2:6">
      <c r="B26" s="209">
        <v>7.04</v>
      </c>
      <c r="C26" s="81" t="s">
        <v>459</v>
      </c>
      <c r="D26" s="96"/>
      <c r="E26" s="98"/>
      <c r="F26" s="140"/>
    </row>
    <row r="27" spans="2:6">
      <c r="B27" s="142"/>
      <c r="C27" s="81" t="s">
        <v>460</v>
      </c>
      <c r="D27" s="96"/>
      <c r="E27" s="98"/>
      <c r="F27" s="140"/>
    </row>
    <row r="28" spans="2:6">
      <c r="B28" s="142"/>
      <c r="C28" s="81" t="s">
        <v>461</v>
      </c>
      <c r="D28" s="96"/>
      <c r="E28" s="98"/>
      <c r="F28" s="140"/>
    </row>
    <row r="29" spans="2:6">
      <c r="B29" s="142"/>
      <c r="C29" s="81" t="s">
        <v>462</v>
      </c>
      <c r="D29" s="96"/>
      <c r="E29" s="98"/>
      <c r="F29" s="140"/>
    </row>
    <row r="30" spans="2:6">
      <c r="B30" s="142"/>
      <c r="C30" s="81" t="s">
        <v>463</v>
      </c>
      <c r="D30" s="96"/>
      <c r="E30" s="98"/>
      <c r="F30" s="140"/>
    </row>
    <row r="31" spans="2:6" ht="13">
      <c r="B31" s="202" t="s">
        <v>112</v>
      </c>
      <c r="C31" s="256"/>
      <c r="D31" s="330"/>
      <c r="E31" s="331"/>
      <c r="F31" s="332"/>
    </row>
    <row r="32" spans="2:6">
      <c r="B32" s="209">
        <v>7.05</v>
      </c>
      <c r="C32" s="81" t="s">
        <v>459</v>
      </c>
      <c r="D32" s="96"/>
      <c r="E32" s="98"/>
      <c r="F32" s="140"/>
    </row>
    <row r="33" spans="2:6">
      <c r="B33" s="142"/>
      <c r="C33" s="81" t="s">
        <v>460</v>
      </c>
      <c r="D33" s="96"/>
      <c r="E33" s="98"/>
      <c r="F33" s="140"/>
    </row>
    <row r="34" spans="2:6">
      <c r="B34" s="142"/>
      <c r="C34" s="81" t="s">
        <v>461</v>
      </c>
      <c r="D34" s="96"/>
      <c r="E34" s="98"/>
      <c r="F34" s="140"/>
    </row>
    <row r="35" spans="2:6">
      <c r="B35" s="142"/>
      <c r="C35" s="81" t="s">
        <v>462</v>
      </c>
      <c r="D35" s="96"/>
      <c r="E35" s="98"/>
      <c r="F35" s="140"/>
    </row>
    <row r="36" spans="2:6">
      <c r="B36" s="142"/>
      <c r="C36" s="81" t="s">
        <v>463</v>
      </c>
      <c r="D36" s="96"/>
      <c r="E36" s="98"/>
      <c r="F36" s="140"/>
    </row>
    <row r="37" spans="2:6">
      <c r="B37" s="209">
        <v>7.06</v>
      </c>
      <c r="C37" s="81" t="s">
        <v>459</v>
      </c>
      <c r="D37" s="96"/>
      <c r="E37" s="98"/>
      <c r="F37" s="140"/>
    </row>
    <row r="38" spans="2:6">
      <c r="B38" s="142"/>
      <c r="C38" s="81" t="s">
        <v>460</v>
      </c>
      <c r="D38" s="96"/>
      <c r="E38" s="98"/>
      <c r="F38" s="140"/>
    </row>
    <row r="39" spans="2:6">
      <c r="B39" s="142"/>
      <c r="C39" s="81" t="s">
        <v>461</v>
      </c>
      <c r="D39" s="96"/>
      <c r="E39" s="98"/>
      <c r="F39" s="140"/>
    </row>
    <row r="40" spans="2:6">
      <c r="B40" s="142"/>
      <c r="C40" s="81" t="s">
        <v>462</v>
      </c>
      <c r="D40" s="96"/>
      <c r="E40" s="98"/>
      <c r="F40" s="140"/>
    </row>
    <row r="41" spans="2:6">
      <c r="B41" s="142"/>
      <c r="C41" s="81" t="s">
        <v>463</v>
      </c>
      <c r="D41" s="96"/>
      <c r="E41" s="98"/>
      <c r="F41" s="140"/>
    </row>
    <row r="42" spans="2:6" ht="13">
      <c r="B42" s="324" t="s">
        <v>113</v>
      </c>
      <c r="C42" s="325"/>
      <c r="D42" s="320"/>
      <c r="E42" s="321"/>
      <c r="F42" s="329"/>
    </row>
    <row r="43" spans="2:6" ht="13">
      <c r="B43" s="202" t="s">
        <v>113</v>
      </c>
      <c r="C43" s="256"/>
      <c r="D43" s="330"/>
      <c r="E43" s="331"/>
      <c r="F43" s="332"/>
    </row>
    <row r="44" spans="2:6">
      <c r="B44" s="209">
        <v>7.07</v>
      </c>
      <c r="C44" s="81" t="s">
        <v>459</v>
      </c>
      <c r="D44" s="96"/>
      <c r="E44" s="98"/>
      <c r="F44" s="140"/>
    </row>
    <row r="45" spans="2:6">
      <c r="B45" s="142"/>
      <c r="C45" s="81" t="s">
        <v>460</v>
      </c>
      <c r="D45" s="96"/>
      <c r="E45" s="98"/>
      <c r="F45" s="140"/>
    </row>
    <row r="46" spans="2:6">
      <c r="B46" s="142"/>
      <c r="C46" s="81" t="s">
        <v>461</v>
      </c>
      <c r="D46" s="96"/>
      <c r="E46" s="98"/>
      <c r="F46" s="140"/>
    </row>
    <row r="47" spans="2:6">
      <c r="B47" s="142"/>
      <c r="C47" s="81" t="s">
        <v>462</v>
      </c>
      <c r="D47" s="96"/>
      <c r="E47" s="98"/>
      <c r="F47" s="140"/>
    </row>
    <row r="48" spans="2:6">
      <c r="B48" s="142"/>
      <c r="C48" s="81" t="s">
        <v>463</v>
      </c>
      <c r="D48" s="96"/>
      <c r="E48" s="98"/>
      <c r="F48" s="140"/>
    </row>
    <row r="49" spans="2:6">
      <c r="B49" s="209">
        <v>7.08</v>
      </c>
      <c r="C49" s="81" t="s">
        <v>459</v>
      </c>
      <c r="D49" s="96"/>
      <c r="E49" s="98"/>
      <c r="F49" s="140"/>
    </row>
    <row r="50" spans="2:6">
      <c r="B50" s="142"/>
      <c r="C50" s="81" t="s">
        <v>460</v>
      </c>
      <c r="D50" s="96"/>
      <c r="E50" s="98"/>
      <c r="F50" s="140"/>
    </row>
    <row r="51" spans="2:6">
      <c r="B51" s="142"/>
      <c r="C51" s="81" t="s">
        <v>461</v>
      </c>
      <c r="D51" s="96"/>
      <c r="E51" s="98"/>
      <c r="F51" s="140"/>
    </row>
    <row r="52" spans="2:6">
      <c r="B52" s="142"/>
      <c r="C52" s="81" t="s">
        <v>462</v>
      </c>
      <c r="D52" s="96"/>
      <c r="E52" s="98"/>
      <c r="F52" s="140"/>
    </row>
    <row r="53" spans="2:6">
      <c r="B53" s="142"/>
      <c r="C53" s="81" t="s">
        <v>463</v>
      </c>
      <c r="D53" s="96"/>
      <c r="E53" s="98"/>
      <c r="F53" s="140"/>
    </row>
    <row r="54" spans="2:6">
      <c r="B54" s="209">
        <v>7.09</v>
      </c>
      <c r="C54" s="81" t="s">
        <v>459</v>
      </c>
      <c r="D54" s="96"/>
      <c r="E54" s="98"/>
      <c r="F54" s="140"/>
    </row>
    <row r="55" spans="2:6">
      <c r="B55" s="142"/>
      <c r="C55" s="81" t="s">
        <v>460</v>
      </c>
      <c r="D55" s="96"/>
      <c r="E55" s="98"/>
      <c r="F55" s="140"/>
    </row>
    <row r="56" spans="2:6">
      <c r="B56" s="142"/>
      <c r="C56" s="81" t="s">
        <v>461</v>
      </c>
      <c r="D56" s="96"/>
      <c r="E56" s="98"/>
      <c r="F56" s="140"/>
    </row>
    <row r="57" spans="2:6">
      <c r="B57" s="142"/>
      <c r="C57" s="81" t="s">
        <v>462</v>
      </c>
      <c r="D57" s="96"/>
      <c r="E57" s="98"/>
      <c r="F57" s="140"/>
    </row>
    <row r="58" spans="2:6">
      <c r="B58" s="142"/>
      <c r="C58" s="81" t="s">
        <v>463</v>
      </c>
      <c r="D58" s="96"/>
      <c r="E58" s="98"/>
      <c r="F58" s="140"/>
    </row>
    <row r="59" spans="2:6">
      <c r="B59" s="210">
        <v>7.1</v>
      </c>
      <c r="C59" s="81" t="s">
        <v>459</v>
      </c>
      <c r="D59" s="96"/>
      <c r="E59" s="98"/>
      <c r="F59" s="140"/>
    </row>
    <row r="60" spans="2:6">
      <c r="B60" s="142"/>
      <c r="C60" s="81" t="s">
        <v>460</v>
      </c>
      <c r="D60" s="96"/>
      <c r="E60" s="98"/>
      <c r="F60" s="140"/>
    </row>
    <row r="61" spans="2:6">
      <c r="B61" s="142"/>
      <c r="C61" s="81" t="s">
        <v>461</v>
      </c>
      <c r="D61" s="96"/>
      <c r="E61" s="98"/>
      <c r="F61" s="140"/>
    </row>
    <row r="62" spans="2:6">
      <c r="B62" s="142"/>
      <c r="C62" s="81" t="s">
        <v>462</v>
      </c>
      <c r="D62" s="96"/>
      <c r="E62" s="98"/>
      <c r="F62" s="140"/>
    </row>
    <row r="63" spans="2:6">
      <c r="B63" s="142"/>
      <c r="C63" s="81" t="s">
        <v>463</v>
      </c>
      <c r="D63" s="96"/>
      <c r="E63" s="98"/>
      <c r="F63" s="140"/>
    </row>
    <row r="65" customFormat="1"/>
    <row r="66" customFormat="1"/>
    <row r="67" customFormat="1"/>
  </sheetData>
  <autoFilter ref="B5:F63" xr:uid="{00000000-0009-0000-0000-000019000000}"/>
  <mergeCells count="1">
    <mergeCell ref="B3:C3"/>
  </mergeCells>
  <dataValidations count="3">
    <dataValidation type="list" allowBlank="1" showInputMessage="1" showErrorMessage="1" sqref="F8:F12 F14:F19 F21:F25 F26:F36 F37:F58 F59:F63" xr:uid="{00000000-0002-0000-1900-000000000000}">
      <formula1>$AA$1:$AC$1</formula1>
    </dataValidation>
    <dataValidation allowBlank="1" showInputMessage="1" showErrorMessage="1" sqref="F13 F20" xr:uid="{00000000-0002-0000-1900-000001000000}"/>
    <dataValidation type="date" allowBlank="1" showInputMessage="1" showErrorMessage="1" prompt="Enter a date value (for example, 19/10/2020)" sqref="E8:E63" xr:uid="{00000000-0002-0000-1900-000002000000}">
      <formula1>StartDate</formula1>
      <formula2>EndDate</formula2>
    </dataValidation>
  </dataValidations>
  <hyperlinks>
    <hyperlink ref="B8" location="RR!A8.01" display="RR!A8.01" xr:uid="{00000000-0004-0000-1900-000000000000}"/>
    <hyperlink ref="B14" location="RR!A8.02" display="RR!A8.02" xr:uid="{00000000-0004-0000-1900-000001000000}"/>
    <hyperlink ref="B21" location="RR!A8.03" display="RR!A8.03" xr:uid="{00000000-0004-0000-1900-000002000000}"/>
    <hyperlink ref="B26" location="RR!A8.04" display="RR!A8.04" xr:uid="{00000000-0004-0000-1900-000003000000}"/>
    <hyperlink ref="B32" location="RR!A8.05" display="RR!A8.05" xr:uid="{00000000-0004-0000-1900-000004000000}"/>
    <hyperlink ref="B37" location="RR!A8.06" display="RR!A8.06" xr:uid="{00000000-0004-0000-1900-000005000000}"/>
    <hyperlink ref="B44" location="RR!A8.07" display="RR!A8.07" xr:uid="{00000000-0004-0000-1900-000006000000}"/>
    <hyperlink ref="B49" location="RR!A8.08" display="RR!A8.08" xr:uid="{00000000-0004-0000-1900-000007000000}"/>
    <hyperlink ref="B54" location="RR!A8.09" display="RR!A8.09" xr:uid="{00000000-0004-0000-1900-000008000000}"/>
    <hyperlink ref="B59" location="RR!A8.10" display="RR!A8.10" xr:uid="{00000000-0004-0000-1900-00000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T374"/>
  <sheetViews>
    <sheetView showGridLines="0" zoomScaleNormal="100" workbookViewId="0">
      <pane ySplit="2" topLeftCell="A3" activePane="bottomLeft" state="frozen"/>
      <selection activeCell="C4" sqref="C4"/>
      <selection pane="bottomLeft" activeCell="B6" sqref="B6"/>
    </sheetView>
  </sheetViews>
  <sheetFormatPr defaultColWidth="0" defaultRowHeight="12.5"/>
  <cols>
    <col min="1" max="1" width="0.81640625" customWidth="1"/>
    <col min="2" max="3" width="9.1796875" customWidth="1"/>
    <col min="4" max="14" width="5.7265625" customWidth="1"/>
    <col min="15" max="15" width="1.7265625" customWidth="1"/>
    <col min="16" max="16" width="58.54296875" bestFit="1" customWidth="1"/>
    <col min="17" max="19" width="9.1796875" customWidth="1"/>
    <col min="20" max="20" width="1.7265625" customWidth="1"/>
    <col min="21" max="16384" width="9.1796875" hidden="1"/>
  </cols>
  <sheetData>
    <row r="1" spans="2:19" ht="13">
      <c r="B1" s="10" t="s">
        <v>810</v>
      </c>
      <c r="C1" s="1"/>
      <c r="D1" s="1"/>
      <c r="E1" s="1"/>
      <c r="F1" s="1" t="str">
        <f>'How to use this tool'!B14</f>
        <v>Enter the name of your Service here.</v>
      </c>
      <c r="G1" s="1"/>
      <c r="H1" s="1"/>
      <c r="I1" s="1"/>
      <c r="J1" s="1"/>
      <c r="K1" s="1"/>
      <c r="L1" s="1"/>
      <c r="M1" s="1"/>
      <c r="N1" s="1"/>
    </row>
    <row r="2" spans="2:19">
      <c r="B2" s="1" t="s">
        <v>819</v>
      </c>
      <c r="C2" s="1"/>
      <c r="D2" s="1"/>
      <c r="E2" s="1"/>
      <c r="F2" s="1"/>
      <c r="G2" s="1"/>
      <c r="H2" s="1"/>
      <c r="I2" s="1"/>
      <c r="J2" s="1"/>
      <c r="K2" s="1"/>
      <c r="L2" s="1"/>
      <c r="M2" s="1"/>
      <c r="N2" s="1"/>
    </row>
    <row r="3" spans="2:19">
      <c r="B3" s="1"/>
      <c r="C3" s="1"/>
      <c r="D3" s="1"/>
      <c r="E3" s="1"/>
      <c r="F3" s="1"/>
      <c r="G3" s="1"/>
      <c r="H3" s="1"/>
      <c r="I3" s="1"/>
      <c r="J3" s="1"/>
      <c r="K3" s="1"/>
      <c r="L3" s="1"/>
      <c r="M3" s="1"/>
      <c r="N3" s="1"/>
    </row>
    <row r="4" spans="2:19">
      <c r="B4" s="397" t="s">
        <v>120</v>
      </c>
      <c r="C4" s="399" t="s">
        <v>121</v>
      </c>
      <c r="D4" s="394" t="s">
        <v>115</v>
      </c>
      <c r="E4" s="395"/>
      <c r="F4" s="395"/>
      <c r="G4" s="395"/>
      <c r="H4" s="395"/>
      <c r="I4" s="395"/>
      <c r="J4" s="395"/>
      <c r="K4" s="395"/>
      <c r="L4" s="395"/>
      <c r="M4" s="396"/>
      <c r="N4" s="73" t="s">
        <v>114</v>
      </c>
    </row>
    <row r="5" spans="2:19">
      <c r="B5" s="398"/>
      <c r="C5" s="400"/>
      <c r="D5" s="37">
        <v>0</v>
      </c>
      <c r="E5" s="37">
        <v>0.1</v>
      </c>
      <c r="F5" s="37">
        <v>0.2</v>
      </c>
      <c r="G5" s="37">
        <v>0.3</v>
      </c>
      <c r="H5" s="37">
        <v>0.4</v>
      </c>
      <c r="I5" s="37">
        <v>0.5</v>
      </c>
      <c r="J5" s="37">
        <v>0.6</v>
      </c>
      <c r="K5" s="37">
        <v>0.7</v>
      </c>
      <c r="L5" s="37">
        <v>0.8</v>
      </c>
      <c r="M5" s="37">
        <v>0.9</v>
      </c>
      <c r="N5" s="74">
        <v>1</v>
      </c>
    </row>
    <row r="6" spans="2:19" ht="13">
      <c r="B6" s="75" t="s">
        <v>0</v>
      </c>
      <c r="C6" s="1"/>
      <c r="D6" s="1"/>
      <c r="E6" s="1"/>
      <c r="F6" s="1"/>
      <c r="G6" s="1"/>
      <c r="H6" s="1"/>
      <c r="I6" s="1"/>
      <c r="J6" s="1"/>
      <c r="K6" s="1"/>
      <c r="L6" s="1"/>
      <c r="M6" s="1"/>
      <c r="N6" s="76"/>
      <c r="P6" t="s">
        <v>826</v>
      </c>
    </row>
    <row r="7" spans="2:19" ht="13">
      <c r="B7" s="333" t="s">
        <v>9</v>
      </c>
      <c r="C7" s="334"/>
      <c r="D7" s="334"/>
      <c r="E7" s="334"/>
      <c r="F7" s="334"/>
      <c r="G7" s="334"/>
      <c r="H7" s="334"/>
      <c r="I7" s="334"/>
      <c r="J7" s="334"/>
      <c r="K7" s="334"/>
      <c r="L7" s="334"/>
      <c r="M7" s="334"/>
      <c r="N7" s="335"/>
      <c r="Q7" s="422" t="s">
        <v>122</v>
      </c>
      <c r="R7" s="424" t="s">
        <v>123</v>
      </c>
      <c r="S7" s="426" t="s">
        <v>124</v>
      </c>
    </row>
    <row r="8" spans="2:19">
      <c r="B8" s="77" t="s">
        <v>9</v>
      </c>
      <c r="C8" s="1"/>
      <c r="D8" s="1"/>
      <c r="E8" s="1"/>
      <c r="F8" s="1"/>
      <c r="G8" s="1"/>
      <c r="H8" s="1"/>
      <c r="I8" s="1"/>
      <c r="J8" s="1"/>
      <c r="K8" s="1"/>
      <c r="L8" s="1"/>
      <c r="M8" s="1"/>
      <c r="N8" s="76"/>
      <c r="Q8" s="423"/>
      <c r="R8" s="425"/>
      <c r="S8" s="427"/>
    </row>
    <row r="9" spans="2:19">
      <c r="B9" s="340">
        <v>1.01</v>
      </c>
      <c r="C9" s="172" t="str">
        <f ca="1">IF('Reference sheet'!G5="","x",'Reference sheet'!G5)</f>
        <v>x</v>
      </c>
      <c r="D9" s="23" t="str">
        <f ca="1">IF(C9="x","",IF(C9="n/a",".",IF(AND(C9&gt;=0%,C9&lt;=59%),"..",IF(AND(C9&gt;=60%,C9&lt;=99%),"…",IF(C9=100%,"….","")))))</f>
        <v/>
      </c>
      <c r="E9" s="23" t="str">
        <f ca="1">IF(C9="x","",IF(C9="n/a",".",IF(AND(C9&gt;=10%,C9&lt;=59%),"..",IF(AND(C9&gt;=60%,C9&lt;=99%),"…",IF(C9=100%,"….","")))))</f>
        <v/>
      </c>
      <c r="F9" s="23" t="str">
        <f ca="1">IF(C9="x","",IF(C9="n/a",".",IF(AND(C9&gt;=20%,C9&lt;=59%),"..",IF(AND(C9&gt;=60%,C9&lt;=99%),"…",IF(C9=100%,"….","")))))</f>
        <v/>
      </c>
      <c r="G9" s="23" t="str">
        <f ca="1">IF(C9="x","",IF(C9="n/a",".",IF(AND(C9&gt;=30%,C9&lt;=59%),"..",IF(AND(C9&gt;=60%,C9&lt;=99%),"…",IF(C9=100%,"….","")))))</f>
        <v/>
      </c>
      <c r="H9" s="23" t="str">
        <f ca="1">IF(C9="x","",IF(C9="n/a",".",IF(AND(C9&gt;=40%,C9&lt;=59%),"..",IF(AND(C9&gt;=60%,C9&lt;=99%),"…",IF(C9=100%,"….","")))))</f>
        <v/>
      </c>
      <c r="I9" s="23" t="str">
        <f ca="1">IF(C9="x","",IF(C9="n/a",".",IF(AND(C9&gt;=50%,C9&lt;=59%),"..",IF(AND(C9&gt;=60%,C9&lt;=99%),"…",IF(C9=100%,"….","")))))</f>
        <v/>
      </c>
      <c r="J9" s="23" t="str">
        <f ca="1">IF(C9="x","",IF(C9="n/a",".",IF(AND(C9&gt;=60%,C9&lt;=99%),"…",IF(C9=100%,"….",""))))</f>
        <v/>
      </c>
      <c r="K9" s="23" t="str">
        <f ca="1">IF(C9="x","",IF(C9="n/a",".",IF(AND(C9&gt;=70%,C9&lt;=99%),"…",IF(C9=100%,"….",""))))</f>
        <v/>
      </c>
      <c r="L9" s="23" t="str">
        <f ca="1">IF(C9="x","",IF(C9="n/a",".",IF(AND(C9&gt;=80%,C9&lt;=99%),"…",IF(C9=100%,"….",""))))</f>
        <v/>
      </c>
      <c r="M9" s="23" t="str">
        <f ca="1">IF(C9="x","",IF(C9="n/a",".",IF(AND(C9&gt;=90%,C9&lt;=99%),"…",IF(C9=100%,"….",""))))</f>
        <v/>
      </c>
      <c r="N9" s="78" t="str">
        <f ca="1">IF(C9="x","",IF(C9="n/a",".",IF(C9=100%,"….","")))</f>
        <v/>
      </c>
      <c r="P9" s="63" t="s">
        <v>0</v>
      </c>
      <c r="Q9" s="64">
        <v>26</v>
      </c>
      <c r="R9" s="65">
        <f ca="1">G56</f>
        <v>0</v>
      </c>
      <c r="S9" s="69">
        <f ca="1">R9/Q9</f>
        <v>0</v>
      </c>
    </row>
    <row r="10" spans="2:19">
      <c r="B10" s="340">
        <v>1.02</v>
      </c>
      <c r="C10" s="174" t="str">
        <f ca="1">IF('Reference sheet'!G6="","x",'Reference sheet'!G6)</f>
        <v>x</v>
      </c>
      <c r="D10" s="25" t="str">
        <f ca="1">IF(C10="x","",IF(C10="n/a",".",IF(AND(C10&gt;=0%,C10&lt;=59%),"..",IF(AND(C10&gt;=60%,C10&lt;=99%),"…",IF(C10=100%,"….","")))))</f>
        <v/>
      </c>
      <c r="E10" s="25" t="str">
        <f ca="1">IF(C10="x","",IF(C10="n/a",".",IF(AND(C10&gt;=10%,C10&lt;=59%),"..",IF(AND(C10&gt;=60%,C10&lt;=99%),"…",IF(C10=100%,"….","")))))</f>
        <v/>
      </c>
      <c r="F10" s="25" t="str">
        <f ca="1">IF(C10="x","",IF(C10="n/a",".",IF(AND(C10&gt;=20%,C10&lt;=59%),"..",IF(AND(C10&gt;=60%,C10&lt;=99%),"…",IF(C10=100%,"….","")))))</f>
        <v/>
      </c>
      <c r="G10" s="25" t="str">
        <f ca="1">IF(C10="x","",IF(C10="n/a",".",IF(AND(C10&gt;=30%,C10&lt;=59%),"..",IF(AND(C10&gt;=60%,C10&lt;=99%),"…",IF(C10=100%,"….","")))))</f>
        <v/>
      </c>
      <c r="H10" s="25" t="str">
        <f ca="1">IF(C10="x","",IF(C10="n/a",".",IF(AND(C10&gt;=40%,C10&lt;=59%),"..",IF(AND(C10&gt;=60%,C10&lt;=99%),"…",IF(C10=100%,"….","")))))</f>
        <v/>
      </c>
      <c r="I10" s="25" t="str">
        <f ca="1">IF(C10="x","",IF(C10="n/a",".",IF(AND(C10&gt;=50%,C10&lt;=59%),"..",IF(AND(C10&gt;=60%,C10&lt;=99%),"…",IF(C10=100%,"….","")))))</f>
        <v/>
      </c>
      <c r="J10" s="25" t="str">
        <f ca="1">IF(C10="x","",IF(C10="n/a",".",IF(AND(C10&gt;=60%,C10&lt;=99%),"…",IF(C10=100%,"….",""))))</f>
        <v/>
      </c>
      <c r="K10" s="25" t="str">
        <f ca="1">IF(C10="x","",IF(C10="n/a",".",IF(AND(C10&gt;=70%,C10&lt;=99%),"…",IF(C10=100%,"….",""))))</f>
        <v/>
      </c>
      <c r="L10" s="25" t="str">
        <f ca="1">IF(C10="x","",IF(C10="n/a",".",IF(AND(C10&gt;=80%,C10&lt;=99%),"…",IF(C10=100%,"….",""))))</f>
        <v/>
      </c>
      <c r="M10" s="25" t="str">
        <f ca="1">IF(C10="x","",IF(C10="n/a",".",IF(AND(C10&gt;=90%,C10&lt;=99%),"…",IF(C10=100%,"….",""))))</f>
        <v/>
      </c>
      <c r="N10" s="80" t="str">
        <f ca="1">IF(C10="x","",IF(C10="n/a",".",IF(C10=100%,"….","")))</f>
        <v/>
      </c>
      <c r="P10" s="63" t="s">
        <v>43</v>
      </c>
      <c r="Q10" s="67">
        <v>13</v>
      </c>
      <c r="R10" s="57">
        <f ca="1">G93</f>
        <v>1</v>
      </c>
      <c r="S10" s="69">
        <f t="shared" ref="S10:S16" ca="1" si="0">R10/Q10</f>
        <v>7.6923076923076927E-2</v>
      </c>
    </row>
    <row r="11" spans="2:19">
      <c r="B11" s="340">
        <v>1.03</v>
      </c>
      <c r="C11" s="174" t="str">
        <f ca="1">IF('Reference sheet'!G7="","x",'Reference sheet'!G7)</f>
        <v>x</v>
      </c>
      <c r="D11" s="25" t="str">
        <f ca="1">IF(C11="x","",IF(C11="n/a",".",IF(AND(C11&gt;=0%,C11&lt;=59%),"..",IF(AND(C11&gt;=60%,C11&lt;=99%),"…",IF(C11=100%,"….","")))))</f>
        <v/>
      </c>
      <c r="E11" s="25" t="str">
        <f ca="1">IF(C11="x","",IF(C11="n/a",".",IF(AND(C11&gt;=10%,C11&lt;=59%),"..",IF(AND(C11&gt;=60%,C11&lt;=99%),"…",IF(C11=100%,"….","")))))</f>
        <v/>
      </c>
      <c r="F11" s="25" t="str">
        <f ca="1">IF(C11="x","",IF(C11="n/a",".",IF(AND(C11&gt;=20%,C11&lt;=59%),"..",IF(AND(C11&gt;=60%,C11&lt;=99%),"…",IF(C11=100%,"….","")))))</f>
        <v/>
      </c>
      <c r="G11" s="25" t="str">
        <f ca="1">IF(C11="x","",IF(C11="n/a",".",IF(AND(C11&gt;=30%,C11&lt;=59%),"..",IF(AND(C11&gt;=60%,C11&lt;=99%),"…",IF(C11=100%,"….","")))))</f>
        <v/>
      </c>
      <c r="H11" s="25" t="str">
        <f ca="1">IF(C11="x","",IF(C11="n/a",".",IF(AND(C11&gt;=40%,C11&lt;=59%),"..",IF(AND(C11&gt;=60%,C11&lt;=99%),"…",IF(C11=100%,"….","")))))</f>
        <v/>
      </c>
      <c r="I11" s="25" t="str">
        <f ca="1">IF(C11="x","",IF(C11="n/a",".",IF(AND(C11&gt;=50%,C11&lt;=59%),"..",IF(AND(C11&gt;=60%,C11&lt;=99%),"…",IF(C11=100%,"….","")))))</f>
        <v/>
      </c>
      <c r="J11" s="25" t="str">
        <f ca="1">IF(C11="x","",IF(C11="n/a",".",IF(AND(C11&gt;=60%,C11&lt;=99%),"…",IF(C11=100%,"….",""))))</f>
        <v/>
      </c>
      <c r="K11" s="25" t="str">
        <f ca="1">IF(C11="x","",IF(C11="n/a",".",IF(AND(C11&gt;=70%,C11&lt;=99%),"…",IF(C11=100%,"….",""))))</f>
        <v/>
      </c>
      <c r="L11" s="25" t="str">
        <f ca="1">IF(C11="x","",IF(C11="n/a",".",IF(AND(C11&gt;=80%,C11&lt;=99%),"…",IF(C11=100%,"….",""))))</f>
        <v/>
      </c>
      <c r="M11" s="25" t="str">
        <f ca="1">IF(C11="x","",IF(C11="n/a",".",IF(AND(C11&gt;=90%,C11&lt;=99%),"…",IF(C11=100%,"….",""))))</f>
        <v/>
      </c>
      <c r="N11" s="80" t="str">
        <f ca="1">IF(C11="x","",IF(C11="n/a",".",IF(C11=100%,"….","")))</f>
        <v/>
      </c>
      <c r="P11" s="63" t="s">
        <v>554</v>
      </c>
      <c r="Q11" s="67">
        <v>18</v>
      </c>
      <c r="R11" s="57">
        <f ca="1">G138</f>
        <v>0</v>
      </c>
      <c r="S11" s="69">
        <f t="shared" ca="1" si="0"/>
        <v>0</v>
      </c>
    </row>
    <row r="12" spans="2:19">
      <c r="B12" s="340">
        <v>1.04</v>
      </c>
      <c r="C12" s="174" t="str">
        <f ca="1">IF('Reference sheet'!G8="","x",'Reference sheet'!G8)</f>
        <v>x</v>
      </c>
      <c r="D12" s="25" t="str">
        <f ca="1">IF(C12="x","",IF(C12="n/a",".",IF(AND(C12&gt;=0%,C12&lt;=59%),"..",IF(AND(C12&gt;=60%,C12&lt;=99%),"…",IF(C12=100%,"….","")))))</f>
        <v/>
      </c>
      <c r="E12" s="25" t="str">
        <f ca="1">IF(C12="x","",IF(C12="n/a",".",IF(AND(C12&gt;=10%,C12&lt;=59%),"..",IF(AND(C12&gt;=60%,C12&lt;=99%),"…",IF(C12=100%,"….","")))))</f>
        <v/>
      </c>
      <c r="F12" s="25" t="str">
        <f ca="1">IF(C12="x","",IF(C12="n/a",".",IF(AND(C12&gt;=20%,C12&lt;=59%),"..",IF(AND(C12&gt;=60%,C12&lt;=99%),"…",IF(C12=100%,"….","")))))</f>
        <v/>
      </c>
      <c r="G12" s="25" t="str">
        <f ca="1">IF(C12="x","",IF(C12="n/a",".",IF(AND(C12&gt;=30%,C12&lt;=59%),"..",IF(AND(C12&gt;=60%,C12&lt;=99%),"…",IF(C12=100%,"….","")))))</f>
        <v/>
      </c>
      <c r="H12" s="25" t="str">
        <f ca="1">IF(C12="x","",IF(C12="n/a",".",IF(AND(C12&gt;=40%,C12&lt;=59%),"..",IF(AND(C12&gt;=60%,C12&lt;=99%),"…",IF(C12=100%,"….","")))))</f>
        <v/>
      </c>
      <c r="I12" s="25" t="str">
        <f ca="1">IF(C12="x","",IF(C12="n/a",".",IF(AND(C12&gt;=50%,C12&lt;=59%),"..",IF(AND(C12&gt;=60%,C12&lt;=99%),"…",IF(C12=100%,"….","")))))</f>
        <v/>
      </c>
      <c r="J12" s="25" t="str">
        <f ca="1">IF(C12="x","",IF(C12="n/a",".",IF(AND(C12&gt;=60%,C12&lt;=99%),"…",IF(C12=100%,"….",""))))</f>
        <v/>
      </c>
      <c r="K12" s="25" t="str">
        <f ca="1">IF(C12="x","",IF(C12="n/a",".",IF(AND(C12&gt;=70%,C12&lt;=99%),"…",IF(C12=100%,"….",""))))</f>
        <v/>
      </c>
      <c r="L12" s="25" t="str">
        <f ca="1">IF(C12="x","",IF(C12="n/a",".",IF(AND(C12&gt;=80%,C12&lt;=99%),"…",IF(C12=100%,"….",""))))</f>
        <v/>
      </c>
      <c r="M12" s="25" t="str">
        <f ca="1">IF(C12="x","",IF(C12="n/a",".",IF(AND(C12&gt;=90%,C12&lt;=99%),"…",IF(C12=100%,"….",""))))</f>
        <v/>
      </c>
      <c r="N12" s="80" t="str">
        <f ca="1">IF(C12="x","",IF(C12="n/a",".",IF(C12=100%,"….","")))</f>
        <v/>
      </c>
      <c r="P12" s="63" t="s">
        <v>73</v>
      </c>
      <c r="Q12" s="67">
        <v>12</v>
      </c>
      <c r="R12" s="57">
        <f ca="1">G176</f>
        <v>0</v>
      </c>
      <c r="S12" s="69">
        <f t="shared" ca="1" si="0"/>
        <v>0</v>
      </c>
    </row>
    <row r="13" spans="2:19">
      <c r="B13" s="340">
        <v>1.05</v>
      </c>
      <c r="C13" s="173" t="str">
        <f ca="1">IF('Reference sheet'!G9="","x",'Reference sheet'!G9)</f>
        <v>x</v>
      </c>
      <c r="D13" s="29" t="str">
        <f ca="1">IF(C13="x","",IF(C13="n/a",".",IF(AND(C13&gt;=0%,C13&lt;=59%),"..",IF(AND(C13&gt;=60%,C13&lt;=99%),"…",IF(C13=100%,"….","")))))</f>
        <v/>
      </c>
      <c r="E13" s="29" t="str">
        <f ca="1">IF(C13="x","",IF(C13="n/a",".",IF(AND(C13&gt;=10%,C13&lt;=59%),"..",IF(AND(C13&gt;=60%,C13&lt;=99%),"…",IF(C13=100%,"….","")))))</f>
        <v/>
      </c>
      <c r="F13" s="29" t="str">
        <f ca="1">IF(C13="x","",IF(C13="n/a",".",IF(AND(C13&gt;=20%,C13&lt;=59%),"..",IF(AND(C13&gt;=60%,C13&lt;=99%),"…",IF(C13=100%,"….","")))))</f>
        <v/>
      </c>
      <c r="G13" s="29" t="str">
        <f ca="1">IF(C13="x","",IF(C13="n/a",".",IF(AND(C13&gt;=30%,C13&lt;=59%),"..",IF(AND(C13&gt;=60%,C13&lt;=99%),"…",IF(C13=100%,"….","")))))</f>
        <v/>
      </c>
      <c r="H13" s="29" t="str">
        <f ca="1">IF(C13="x","",IF(C13="n/a",".",IF(AND(C13&gt;=40%,C13&lt;=59%),"..",IF(AND(C13&gt;=60%,C13&lt;=99%),"…",IF(C13=100%,"….","")))))</f>
        <v/>
      </c>
      <c r="I13" s="29" t="str">
        <f ca="1">IF(C13="x","",IF(C13="n/a",".",IF(AND(C13&gt;=50%,C13&lt;=59%),"..",IF(AND(C13&gt;=60%,C13&lt;=99%),"…",IF(C13=100%,"….","")))))</f>
        <v/>
      </c>
      <c r="J13" s="29" t="str">
        <f ca="1">IF(C13="x","",IF(C13="n/a",".",IF(AND(C13&gt;=60%,C13&lt;=99%),"…",IF(C13=100%,"….",""))))</f>
        <v/>
      </c>
      <c r="K13" s="29" t="str">
        <f ca="1">IF(C13="x","",IF(C13="n/a",".",IF(AND(C13&gt;=70%,C13&lt;=99%),"…",IF(C13=100%,"….",""))))</f>
        <v/>
      </c>
      <c r="L13" s="29" t="str">
        <f ca="1">IF(C13="x","",IF(C13="n/a",".",IF(AND(C13&gt;=80%,C13&lt;=99%),"…",IF(C13=100%,"….",""))))</f>
        <v/>
      </c>
      <c r="M13" s="29" t="str">
        <f ca="1">IF(C13="x","",IF(C13="n/a",".",IF(AND(C13&gt;=90%,C13&lt;=99%),"…",IF(C13=100%,"….",""))))</f>
        <v/>
      </c>
      <c r="N13" s="79" t="str">
        <f ca="1">IF(C13="x","",IF(C13="n/a",".",IF(C13=100%,"….","")))</f>
        <v/>
      </c>
      <c r="P13" s="63" t="s">
        <v>87</v>
      </c>
      <c r="Q13" s="67">
        <v>12</v>
      </c>
      <c r="R13" s="57">
        <f ca="1">G212</f>
        <v>0</v>
      </c>
      <c r="S13" s="69">
        <f t="shared" ca="1" si="0"/>
        <v>0</v>
      </c>
    </row>
    <row r="14" spans="2:19" ht="13">
      <c r="B14" s="333" t="s">
        <v>11</v>
      </c>
      <c r="C14" s="334"/>
      <c r="D14" s="334"/>
      <c r="E14" s="334"/>
      <c r="F14" s="334"/>
      <c r="G14" s="334"/>
      <c r="H14" s="334"/>
      <c r="I14" s="334"/>
      <c r="J14" s="334"/>
      <c r="K14" s="334"/>
      <c r="L14" s="334"/>
      <c r="M14" s="334"/>
      <c r="N14" s="335"/>
      <c r="P14" s="63" t="s">
        <v>96</v>
      </c>
      <c r="Q14" s="67">
        <v>10</v>
      </c>
      <c r="R14" s="57">
        <f ca="1">G246</f>
        <v>0</v>
      </c>
      <c r="S14" s="69">
        <f t="shared" ca="1" si="0"/>
        <v>0</v>
      </c>
    </row>
    <row r="15" spans="2:19">
      <c r="B15" s="77" t="s">
        <v>12</v>
      </c>
      <c r="C15" s="1"/>
      <c r="D15" s="1"/>
      <c r="E15" s="1"/>
      <c r="F15" s="1"/>
      <c r="G15" s="1"/>
      <c r="H15" s="1"/>
      <c r="I15" s="1"/>
      <c r="J15" s="1"/>
      <c r="K15" s="1"/>
      <c r="L15" s="1"/>
      <c r="M15" s="1"/>
      <c r="N15" s="76"/>
      <c r="P15" s="63" t="s">
        <v>107</v>
      </c>
      <c r="Q15" s="67">
        <v>10</v>
      </c>
      <c r="R15" s="57">
        <f ca="1">G278</f>
        <v>0</v>
      </c>
      <c r="S15" s="69">
        <f t="shared" ca="1" si="0"/>
        <v>0</v>
      </c>
    </row>
    <row r="16" spans="2:19">
      <c r="B16" s="340">
        <v>1.06</v>
      </c>
      <c r="C16" s="16" t="str">
        <f ca="1">IF('Reference sheet'!G12="","x",'Reference sheet'!G12)</f>
        <v>x</v>
      </c>
      <c r="D16" s="1" t="str">
        <f ca="1">IF(C16="x","",IF(C16="n/a",".",IF(AND(C16&gt;=0%,C16&lt;=59%),"..",IF(AND(C16&gt;=60%,C16&lt;=99%),"…",IF(C16=100%,"….","")))))</f>
        <v/>
      </c>
      <c r="E16" s="1" t="str">
        <f ca="1">IF(C16="x","",IF(C16="n/a",".",IF(AND(C16&gt;=10%,C16&lt;=59%),"..",IF(AND(C16&gt;=60%,C16&lt;=99%),"…",IF(C16=100%,"….","")))))</f>
        <v/>
      </c>
      <c r="F16" s="1" t="str">
        <f ca="1">IF(C16="x","",IF(C16="n/a",".",IF(AND(C16&gt;=20%,C16&lt;=59%),"..",IF(AND(C16&gt;=60%,C16&lt;=99%),"…",IF(C16=100%,"….","")))))</f>
        <v/>
      </c>
      <c r="G16" s="1" t="str">
        <f ca="1">IF(C16="x","",IF(C16="n/a",".",IF(AND(C16&gt;=30%,C16&lt;=59%),"..",IF(AND(C16&gt;=60%,C16&lt;=99%),"…",IF(C16=100%,"….","")))))</f>
        <v/>
      </c>
      <c r="H16" s="1" t="str">
        <f ca="1">IF(C16="x","",IF(C16="n/a",".",IF(AND(C16&gt;=40%,C16&lt;=59%),"..",IF(AND(C16&gt;=60%,C16&lt;=99%),"…",IF(C16=100%,"….","")))))</f>
        <v/>
      </c>
      <c r="I16" s="1" t="str">
        <f ca="1">IF(C16="x","",IF(C16="n/a",".",IF(AND(C16&gt;=50%,C16&lt;=59%),"..",IF(AND(C16&gt;=60%,C16&lt;=99%),"…",IF(C16=100%,"….","")))))</f>
        <v/>
      </c>
      <c r="J16" s="1" t="str">
        <f ca="1">IF(C16="x","",IF(C16="n/a",".",IF(AND(C16&gt;=60%,C16&lt;=99%),"…",IF(C16=100%,"….",""))))</f>
        <v/>
      </c>
      <c r="K16" s="1" t="str">
        <f ca="1">IF(C16="x","",IF(C16="n/a",".",IF(AND(C16&gt;=70%,C16&lt;=99%),"…",IF(C16=100%,"….",""))))</f>
        <v/>
      </c>
      <c r="L16" s="1" t="str">
        <f ca="1">IF(C16="x","",IF(C16="n/a",".",IF(AND(C16&gt;=80%,C16&lt;=99%),"…",IF(C16=100%,"….",""))))</f>
        <v/>
      </c>
      <c r="M16" s="1" t="str">
        <f ca="1">IF(C16="x","",IF(C16="n/a",".",IF(AND(C16&gt;=90%,C16&lt;=99%),"…",IF(C16=100%,"….",""))))</f>
        <v/>
      </c>
      <c r="N16" s="76" t="str">
        <f ca="1">IF(C16="x","",IF(C16="n/a",".",IF(C16=100%,"….","")))</f>
        <v/>
      </c>
      <c r="P16" s="63" t="s">
        <v>126</v>
      </c>
      <c r="Q16" s="67">
        <v>101</v>
      </c>
      <c r="R16" s="57">
        <f ca="1">SUM(R9:R15)</f>
        <v>1</v>
      </c>
      <c r="S16" s="69">
        <f t="shared" ca="1" si="0"/>
        <v>9.9009900990099011E-3</v>
      </c>
    </row>
    <row r="17" spans="2:19">
      <c r="B17" s="77" t="s">
        <v>13</v>
      </c>
      <c r="C17" s="1"/>
      <c r="D17" s="1"/>
      <c r="E17" s="1"/>
      <c r="F17" s="1"/>
      <c r="G17" s="1"/>
      <c r="H17" s="1"/>
      <c r="I17" s="1"/>
      <c r="J17" s="1"/>
      <c r="K17" s="1"/>
      <c r="L17" s="1"/>
      <c r="M17" s="1"/>
      <c r="N17" s="76"/>
      <c r="P17" t="s">
        <v>125</v>
      </c>
    </row>
    <row r="18" spans="2:19">
      <c r="B18" s="340">
        <v>1.07</v>
      </c>
      <c r="C18" s="172" t="str">
        <f ca="1">IF('Reference sheet'!G14="","x",'Reference sheet'!G14)</f>
        <v>x</v>
      </c>
      <c r="D18" s="23" t="str">
        <f ca="1">IF(C18="x","",IF(C18="n/a",".",IF(AND(C18&gt;=0%,C18&lt;=59%),"..",IF(AND(C18&gt;=60%,C18&lt;=99%),"…",IF(C18=100%,"….","")))))</f>
        <v/>
      </c>
      <c r="E18" s="23" t="str">
        <f ca="1">IF(C18="x","",IF(C18="n/a",".",IF(AND(C18&gt;=10%,C18&lt;=59%),"..",IF(AND(C18&gt;=60%,C18&lt;=99%),"…",IF(C18=100%,"….","")))))</f>
        <v/>
      </c>
      <c r="F18" s="23" t="str">
        <f ca="1">IF(C18="x","",IF(C18="n/a",".",IF(AND(C18&gt;=20%,C18&lt;=59%),"..",IF(AND(C18&gt;=60%,C18&lt;=99%),"…",IF(C18=100%,"….","")))))</f>
        <v/>
      </c>
      <c r="G18" s="23" t="str">
        <f ca="1">IF(C18="x","",IF(C18="n/a",".",IF(AND(C18&gt;=30%,C18&lt;=59%),"..",IF(AND(C18&gt;=60%,C18&lt;=99%),"…",IF(C18=100%,"….","")))))</f>
        <v/>
      </c>
      <c r="H18" s="23" t="str">
        <f ca="1">IF(C18="x","",IF(C18="n/a",".",IF(AND(C18&gt;=40%,C18&lt;=59%),"..",IF(AND(C18&gt;=60%,C18&lt;=99%),"…",IF(C18=100%,"….","")))))</f>
        <v/>
      </c>
      <c r="I18" s="23" t="str">
        <f ca="1">IF(C18="x","",IF(C18="n/a",".",IF(AND(C18&gt;=50%,C18&lt;=59%),"..",IF(AND(C18&gt;=60%,C18&lt;=99%),"…",IF(C18=100%,"….","")))))</f>
        <v/>
      </c>
      <c r="J18" s="23" t="str">
        <f ca="1">IF(C18="x","",IF(C18="n/a",".",IF(AND(C18&gt;=60%,C18&lt;=99%),"…",IF(C18=100%,"….",""))))</f>
        <v/>
      </c>
      <c r="K18" s="23" t="str">
        <f ca="1">IF(C18="x","",IF(C18="n/a",".",IF(AND(C18&gt;=70%,C18&lt;=99%),"…",IF(C18=100%,"….",""))))</f>
        <v/>
      </c>
      <c r="L18" s="23" t="str">
        <f ca="1">IF(C18="x","",IF(C18="n/a",".",IF(AND(C18&gt;=80%,C18&lt;=99%),"…",IF(C18=100%,"….",""))))</f>
        <v/>
      </c>
      <c r="M18" s="23" t="str">
        <f ca="1">IF(C18="x","",IF(C18="n/a",".",IF(AND(C18&gt;=90%,C18&lt;=99%),"…",IF(C18=100%,"….",""))))</f>
        <v/>
      </c>
      <c r="N18" s="78" t="str">
        <f ca="1">IF(C18="x","",IF(C18="n/a",".",IF(C18=100%,"….","")))</f>
        <v/>
      </c>
    </row>
    <row r="19" spans="2:19">
      <c r="B19" s="340">
        <v>1.08</v>
      </c>
      <c r="C19" s="173" t="str">
        <f ca="1">IF('Reference sheet'!G15="","x",'Reference sheet'!G15)</f>
        <v>x</v>
      </c>
      <c r="D19" s="25" t="str">
        <f ca="1">IF(C19="x","",IF(C19="n/a",".",IF(AND(C19&gt;=0%,C19&lt;=59%),"..",IF(AND(C19&gt;=60%,C19&lt;=99%),"…",IF(C19=100%,"….","")))))</f>
        <v/>
      </c>
      <c r="E19" s="25" t="str">
        <f ca="1">IF(C19="x","",IF(C19="n/a",".",IF(AND(C19&gt;=10%,C19&lt;=59%),"..",IF(AND(C19&gt;=60%,C19&lt;=99%),"…",IF(C19=100%,"….","")))))</f>
        <v/>
      </c>
      <c r="F19" s="25" t="str">
        <f ca="1">IF(C19="x","",IF(C19="n/a",".",IF(AND(C19&gt;=20%,C19&lt;=59%),"..",IF(AND(C19&gt;=60%,C19&lt;=99%),"…",IF(C19=100%,"….","")))))</f>
        <v/>
      </c>
      <c r="G19" s="25" t="str">
        <f ca="1">IF(C19="x","",IF(C19="n/a",".",IF(AND(C19&gt;=30%,C19&lt;=59%),"..",IF(AND(C19&gt;=60%,C19&lt;=99%),"…",IF(C19=100%,"….","")))))</f>
        <v/>
      </c>
      <c r="H19" s="25" t="str">
        <f ca="1">IF(C19="x","",IF(C19="n/a",".",IF(AND(C19&gt;=40%,C19&lt;=59%),"..",IF(AND(C19&gt;=60%,C19&lt;=99%),"…",IF(C19=100%,"….","")))))</f>
        <v/>
      </c>
      <c r="I19" s="25" t="str">
        <f ca="1">IF(C19="x","",IF(C19="n/a",".",IF(AND(C19&gt;=50%,C19&lt;=59%),"..",IF(AND(C19&gt;=60%,C19&lt;=99%),"…",IF(C19=100%,"….","")))))</f>
        <v/>
      </c>
      <c r="J19" s="25" t="str">
        <f ca="1">IF(C19="x","",IF(C19="n/a",".",IF(AND(C19&gt;=60%,C19&lt;=99%),"…",IF(C19=100%,"….",""))))</f>
        <v/>
      </c>
      <c r="K19" s="25" t="str">
        <f ca="1">IF(C19="x","",IF(C19="n/a",".",IF(AND(C19&gt;=70%,C19&lt;=99%),"…",IF(C19=100%,"….",""))))</f>
        <v/>
      </c>
      <c r="L19" s="25" t="str">
        <f ca="1">IF(C19="x","",IF(C19="n/a",".",IF(AND(C19&gt;=80%,C19&lt;=99%),"…",IF(C19=100%,"….",""))))</f>
        <v/>
      </c>
      <c r="M19" s="25" t="str">
        <f ca="1">IF(C19="x","",IF(C19="n/a",".",IF(AND(C19&gt;=90%,C19&lt;=99%),"…",IF(C19=100%,"….",""))))</f>
        <v/>
      </c>
      <c r="N19" s="80" t="str">
        <f ca="1">IF(C19="x","",IF(C19="n/a",".",IF(C19=100%,"….","")))</f>
        <v/>
      </c>
      <c r="P19" t="s">
        <v>127</v>
      </c>
    </row>
    <row r="20" spans="2:19">
      <c r="B20" s="77" t="s">
        <v>14</v>
      </c>
      <c r="C20" s="1"/>
      <c r="D20" s="1"/>
      <c r="E20" s="1"/>
      <c r="F20" s="1"/>
      <c r="G20" s="1"/>
      <c r="H20" s="1"/>
      <c r="I20" s="1"/>
      <c r="J20" s="1"/>
      <c r="K20" s="1"/>
      <c r="L20" s="1"/>
      <c r="M20" s="1"/>
      <c r="N20" s="76"/>
      <c r="Q20" s="429" t="s">
        <v>2</v>
      </c>
      <c r="R20" s="430"/>
      <c r="S20" s="431"/>
    </row>
    <row r="21" spans="2:19">
      <c r="B21" s="340">
        <v>1.0900000000000001</v>
      </c>
      <c r="C21" s="16" t="str">
        <f ca="1">IF('Reference sheet'!G17="","x",'Reference sheet'!G17)</f>
        <v>x</v>
      </c>
      <c r="D21" s="29" t="str">
        <f ca="1">IF(C21="x","",IF(C21="n/a",".",IF(AND(C21&gt;=0%,C21&lt;=59%),"..",IF(AND(C21&gt;=60%,C21&lt;=99%),"…",IF(C21=100%,"….","")))))</f>
        <v/>
      </c>
      <c r="E21" s="29" t="str">
        <f ca="1">IF(C21="x","",IF(C21="n/a",".",IF(AND(C21&gt;=10%,C21&lt;=59%),"..",IF(AND(C21&gt;=60%,C21&lt;=99%),"…",IF(C21=100%,"….","")))))</f>
        <v/>
      </c>
      <c r="F21" s="29" t="str">
        <f ca="1">IF(C21="x","",IF(C21="n/a",".",IF(AND(C21&gt;=20%,C21&lt;=59%),"..",IF(AND(C21&gt;=60%,C21&lt;=99%),"…",IF(C21=100%,"….","")))))</f>
        <v/>
      </c>
      <c r="G21" s="29" t="str">
        <f ca="1">IF(C21="x","",IF(C21="n/a",".",IF(AND(C21&gt;=30%,C21&lt;=59%),"..",IF(AND(C21&gt;=60%,C21&lt;=99%),"…",IF(C21=100%,"….","")))))</f>
        <v/>
      </c>
      <c r="H21" s="29" t="str">
        <f ca="1">IF(C21="x","",IF(C21="n/a",".",IF(AND(C21&gt;=40%,C21&lt;=59%),"..",IF(AND(C21&gt;=60%,C21&lt;=99%),"…",IF(C21=100%,"….","")))))</f>
        <v/>
      </c>
      <c r="I21" s="29" t="str">
        <f ca="1">IF(C21="x","",IF(C21="n/a",".",IF(AND(C21&gt;=50%,C21&lt;=59%),"..",IF(AND(C21&gt;=60%,C21&lt;=99%),"…",IF(C21=100%,"….","")))))</f>
        <v/>
      </c>
      <c r="J21" s="29" t="str">
        <f ca="1">IF(C21="x","",IF(C21="n/a",".",IF(AND(C21&gt;=60%,C21&lt;=99%),"…",IF(C21=100%,"….",""))))</f>
        <v/>
      </c>
      <c r="K21" s="29" t="str">
        <f ca="1">IF(C21="x","",IF(C21="n/a",".",IF(AND(C21&gt;=70%,C21&lt;=99%),"…",IF(C21=100%,"….",""))))</f>
        <v/>
      </c>
      <c r="L21" s="29" t="str">
        <f ca="1">IF(C21="x","",IF(C21="n/a",".",IF(AND(C21&gt;=80%,C21&lt;=99%),"…",IF(C21=100%,"….",""))))</f>
        <v/>
      </c>
      <c r="M21" s="29" t="str">
        <f ca="1">IF(C21="x","",IF(C21="n/a",".",IF(AND(C21&gt;=90%,C21&lt;=99%),"…",IF(C21=100%,"….",""))))</f>
        <v/>
      </c>
      <c r="N21" s="79" t="str">
        <f ca="1">IF(C21="x","",IF(C21="n/a",".",IF(C21=100%,"….","")))</f>
        <v/>
      </c>
      <c r="Q21" s="70" t="s">
        <v>128</v>
      </c>
      <c r="R21" s="71" t="s">
        <v>129</v>
      </c>
      <c r="S21" s="72" t="s">
        <v>130</v>
      </c>
    </row>
    <row r="22" spans="2:19">
      <c r="B22" s="77" t="s">
        <v>16</v>
      </c>
      <c r="C22" s="1"/>
      <c r="D22" s="1"/>
      <c r="E22" s="1"/>
      <c r="F22" s="1"/>
      <c r="G22" s="1"/>
      <c r="H22" s="1"/>
      <c r="I22" s="1"/>
      <c r="J22" s="1"/>
      <c r="K22" s="1"/>
      <c r="L22" s="1"/>
      <c r="M22" s="1"/>
      <c r="N22" s="76"/>
      <c r="P22" s="63" t="s">
        <v>0</v>
      </c>
      <c r="Q22" s="64">
        <f ca="1">G53</f>
        <v>0</v>
      </c>
      <c r="R22" s="65">
        <f ca="1">G54</f>
        <v>0</v>
      </c>
      <c r="S22" s="66">
        <f ca="1">G55</f>
        <v>0</v>
      </c>
    </row>
    <row r="23" spans="2:19">
      <c r="B23" s="341">
        <v>1.1000000000000001</v>
      </c>
      <c r="C23" s="172" t="str">
        <f ca="1">IF('Reference sheet'!G19="","x",'Reference sheet'!G19)</f>
        <v>x</v>
      </c>
      <c r="D23" s="23" t="str">
        <f ca="1">IF(C23="x","",IF(C23="n/a",".",IF(AND(C23&gt;=0%,C23&lt;=59%),"..",IF(AND(C23&gt;=60%,C23&lt;=99%),"…",IF(C23=100%,"….","")))))</f>
        <v/>
      </c>
      <c r="E23" s="23" t="str">
        <f ca="1">IF(C23="x","",IF(C23="n/a",".",IF(AND(C23&gt;=10%,C23&lt;=59%),"..",IF(AND(C23&gt;=60%,C23&lt;=99%),"…",IF(C23=100%,"….","")))))</f>
        <v/>
      </c>
      <c r="F23" s="23" t="str">
        <f ca="1">IF(C23="x","",IF(C23="n/a",".",IF(AND(C23&gt;=20%,C23&lt;=59%),"..",IF(AND(C23&gt;=60%,C23&lt;=99%),"…",IF(C23=100%,"….","")))))</f>
        <v/>
      </c>
      <c r="G23" s="23" t="str">
        <f ca="1">IF(C23="x","",IF(C23="n/a",".",IF(AND(C23&gt;=30%,C23&lt;=59%),"..",IF(AND(C23&gt;=60%,C23&lt;=99%),"…",IF(C23=100%,"….","")))))</f>
        <v/>
      </c>
      <c r="H23" s="23" t="str">
        <f ca="1">IF(C23="x","",IF(C23="n/a",".",IF(AND(C23&gt;=40%,C23&lt;=59%),"..",IF(AND(C23&gt;=60%,C23&lt;=99%),"…",IF(C23=100%,"….","")))))</f>
        <v/>
      </c>
      <c r="I23" s="23" t="str">
        <f ca="1">IF(C23="x","",IF(C23="n/a",".",IF(AND(C23&gt;=50%,C23&lt;=59%),"..",IF(AND(C23&gt;=60%,C23&lt;=99%),"…",IF(C23=100%,"….","")))))</f>
        <v/>
      </c>
      <c r="J23" s="23" t="str">
        <f ca="1">IF(C23="x","",IF(C23="n/a",".",IF(AND(C23&gt;=60%,C23&lt;=99%),"…",IF(C23=100%,"….",""))))</f>
        <v/>
      </c>
      <c r="K23" s="23" t="str">
        <f ca="1">IF(C23="x","",IF(C23="n/a",".",IF(AND(C23&gt;=70%,C23&lt;=99%),"…",IF(C23=100%,"….",""))))</f>
        <v/>
      </c>
      <c r="L23" s="23" t="str">
        <f ca="1">IF(C23="x","",IF(C23="n/a",".",IF(AND(C23&gt;=80%,C23&lt;=99%),"…",IF(C23=100%,"….",""))))</f>
        <v/>
      </c>
      <c r="M23" s="23" t="str">
        <f ca="1">IF(C23="x","",IF(C23="n/a",".",IF(AND(C23&gt;=90%,C23&lt;=99%),"…",IF(C23=100%,"….",""))))</f>
        <v/>
      </c>
      <c r="N23" s="78" t="str">
        <f ca="1">IF(C23="x","",IF(C23="n/a",".",IF(C23=100%,"….","")))</f>
        <v/>
      </c>
      <c r="P23" s="63" t="s">
        <v>43</v>
      </c>
      <c r="Q23" s="67">
        <f ca="1">G90</f>
        <v>0</v>
      </c>
      <c r="R23" s="57">
        <f ca="1">G91</f>
        <v>1</v>
      </c>
      <c r="S23" s="58">
        <f ca="1">G92</f>
        <v>0</v>
      </c>
    </row>
    <row r="24" spans="2:19">
      <c r="B24" s="340">
        <v>1.1100000000000001</v>
      </c>
      <c r="C24" s="173" t="str">
        <f ca="1">IF('Reference sheet'!G20="","x",'Reference sheet'!G20)</f>
        <v>x</v>
      </c>
      <c r="D24" s="25" t="str">
        <f ca="1">IF(C24="x","",IF(C24="n/a",".",IF(AND(C24&gt;=0%,C24&lt;=59%),"..",IF(AND(C24&gt;=60%,C24&lt;=99%),"…",IF(C24=100%,"….","")))))</f>
        <v/>
      </c>
      <c r="E24" s="25" t="str">
        <f ca="1">IF(C24="x","",IF(C24="n/a",".",IF(AND(C24&gt;=10%,C24&lt;=59%),"..",IF(AND(C24&gt;=60%,C24&lt;=99%),"…",IF(C24=100%,"….","")))))</f>
        <v/>
      </c>
      <c r="F24" s="25" t="str">
        <f ca="1">IF(C24="x","",IF(C24="n/a",".",IF(AND(C24&gt;=20%,C24&lt;=59%),"..",IF(AND(C24&gt;=60%,C24&lt;=99%),"…",IF(C24=100%,"….","")))))</f>
        <v/>
      </c>
      <c r="G24" s="25" t="str">
        <f ca="1">IF(C24="x","",IF(C24="n/a",".",IF(AND(C24&gt;=30%,C24&lt;=59%),"..",IF(AND(C24&gt;=60%,C24&lt;=99%),"…",IF(C24=100%,"….","")))))</f>
        <v/>
      </c>
      <c r="H24" s="25" t="str">
        <f ca="1">IF(C24="x","",IF(C24="n/a",".",IF(AND(C24&gt;=40%,C24&lt;=59%),"..",IF(AND(C24&gt;=60%,C24&lt;=99%),"…",IF(C24=100%,"….","")))))</f>
        <v/>
      </c>
      <c r="I24" s="25" t="str">
        <f ca="1">IF(C24="x","",IF(C24="n/a",".",IF(AND(C24&gt;=50%,C24&lt;=59%),"..",IF(AND(C24&gt;=60%,C24&lt;=99%),"…",IF(C24=100%,"….","")))))</f>
        <v/>
      </c>
      <c r="J24" s="25" t="str">
        <f ca="1">IF(C24="x","",IF(C24="n/a",".",IF(AND(C24&gt;=60%,C24&lt;=99%),"…",IF(C24=100%,"….",""))))</f>
        <v/>
      </c>
      <c r="K24" s="25" t="str">
        <f ca="1">IF(C24="x","",IF(C24="n/a",".",IF(AND(C24&gt;=70%,C24&lt;=99%),"…",IF(C24=100%,"….",""))))</f>
        <v/>
      </c>
      <c r="L24" s="25" t="str">
        <f ca="1">IF(C24="x","",IF(C24="n/a",".",IF(AND(C24&gt;=80%,C24&lt;=99%),"…",IF(C24=100%,"….",""))))</f>
        <v/>
      </c>
      <c r="M24" s="25" t="str">
        <f ca="1">IF(C24="x","",IF(C24="n/a",".",IF(AND(C24&gt;=90%,C24&lt;=99%),"…",IF(C24=100%,"….",""))))</f>
        <v/>
      </c>
      <c r="N24" s="80" t="str">
        <f ca="1">IF(C24="x","",IF(C24="n/a",".",IF(C24=100%,"….","")))</f>
        <v/>
      </c>
      <c r="P24" s="63" t="s">
        <v>554</v>
      </c>
      <c r="Q24" s="67">
        <f ca="1">G135</f>
        <v>0</v>
      </c>
      <c r="R24" s="57">
        <f ca="1">G136</f>
        <v>0</v>
      </c>
      <c r="S24" s="58">
        <f ca="1">G137</f>
        <v>0</v>
      </c>
    </row>
    <row r="25" spans="2:19">
      <c r="B25" s="77" t="s">
        <v>19</v>
      </c>
      <c r="C25" s="1"/>
      <c r="D25" s="1"/>
      <c r="E25" s="1"/>
      <c r="F25" s="1"/>
      <c r="G25" s="1"/>
      <c r="H25" s="1"/>
      <c r="I25" s="1"/>
      <c r="J25" s="1"/>
      <c r="K25" s="1"/>
      <c r="L25" s="1"/>
      <c r="M25" s="1"/>
      <c r="N25" s="76"/>
      <c r="P25" s="63" t="s">
        <v>73</v>
      </c>
      <c r="Q25" s="67">
        <f ca="1">G173</f>
        <v>0</v>
      </c>
      <c r="R25" s="57">
        <f ca="1">G174</f>
        <v>0</v>
      </c>
      <c r="S25" s="58">
        <f ca="1">G175</f>
        <v>0</v>
      </c>
    </row>
    <row r="26" spans="2:19">
      <c r="B26" s="340">
        <v>1.1200000000000001</v>
      </c>
      <c r="C26" s="172" t="str">
        <f ca="1">IF('Reference sheet'!G22="","x",'Reference sheet'!G22)</f>
        <v>x</v>
      </c>
      <c r="D26" s="25" t="str">
        <f ca="1">IF(C26="x","",IF(C26="n/a",".",IF(AND(C26&gt;=0%,C26&lt;=59%),"..",IF(AND(C26&gt;=60%,C26&lt;=99%),"…",IF(C26=100%,"….","")))))</f>
        <v/>
      </c>
      <c r="E26" s="25" t="str">
        <f ca="1">IF(C26="x","",IF(C26="n/a",".",IF(AND(C26&gt;=10%,C26&lt;=59%),"..",IF(AND(C26&gt;=60%,C26&lt;=99%),"…",IF(C26=100%,"….","")))))</f>
        <v/>
      </c>
      <c r="F26" s="25" t="str">
        <f ca="1">IF(C26="x","",IF(C26="n/a",".",IF(AND(C26&gt;=20%,C26&lt;=59%),"..",IF(AND(C26&gt;=60%,C26&lt;=99%),"…",IF(C26=100%,"….","")))))</f>
        <v/>
      </c>
      <c r="G26" s="25" t="str">
        <f ca="1">IF(C26="x","",IF(C26="n/a",".",IF(AND(C26&gt;=30%,C26&lt;=59%),"..",IF(AND(C26&gt;=60%,C26&lt;=99%),"…",IF(C26=100%,"….","")))))</f>
        <v/>
      </c>
      <c r="H26" s="25" t="str">
        <f ca="1">IF(C26="x","",IF(C26="n/a",".",IF(AND(C26&gt;=40%,C26&lt;=59%),"..",IF(AND(C26&gt;=60%,C26&lt;=99%),"…",IF(C26=100%,"….","")))))</f>
        <v/>
      </c>
      <c r="I26" s="25" t="str">
        <f ca="1">IF(C26="x","",IF(C26="n/a",".",IF(AND(C26&gt;=50%,C26&lt;=59%),"..",IF(AND(C26&gt;=60%,C26&lt;=99%),"…",IF(C26=100%,"….","")))))</f>
        <v/>
      </c>
      <c r="J26" s="25" t="str">
        <f ca="1">IF(C26="x","",IF(C26="n/a",".",IF(AND(C26&gt;=60%,C26&lt;=99%),"…",IF(C26=100%,"….",""))))</f>
        <v/>
      </c>
      <c r="K26" s="25" t="str">
        <f ca="1">IF(C26="x","",IF(C26="n/a",".",IF(AND(C26&gt;=70%,C26&lt;=99%),"…",IF(C26=100%,"….",""))))</f>
        <v/>
      </c>
      <c r="L26" s="25" t="str">
        <f ca="1">IF(C26="x","",IF(C26="n/a",".",IF(AND(C26&gt;=80%,C26&lt;=99%),"…",IF(C26=100%,"….",""))))</f>
        <v/>
      </c>
      <c r="M26" s="25" t="str">
        <f ca="1">IF(C26="x","",IF(C26="n/a",".",IF(AND(C26&gt;=90%,C26&lt;=99%),"…",IF(C26=100%,"….",""))))</f>
        <v/>
      </c>
      <c r="N26" s="80" t="str">
        <f ca="1">IF(C26="x","",IF(C26="n/a",".",IF(C26=100%,"….","")))</f>
        <v/>
      </c>
      <c r="P26" s="63" t="s">
        <v>87</v>
      </c>
      <c r="Q26" s="67">
        <f ca="1">G209</f>
        <v>0</v>
      </c>
      <c r="R26" s="57">
        <f ca="1">G210</f>
        <v>0</v>
      </c>
      <c r="S26" s="58">
        <f ca="1">G211</f>
        <v>0</v>
      </c>
    </row>
    <row r="27" spans="2:19">
      <c r="B27" s="340">
        <v>1.1299999999999999</v>
      </c>
      <c r="C27" s="173" t="str">
        <f ca="1">IF('Reference sheet'!G23="","x",'Reference sheet'!G23)</f>
        <v>x</v>
      </c>
      <c r="D27" s="25" t="str">
        <f ca="1">IF(C27="x","",IF(C27="n/a",".",IF(AND(C27&gt;=0%,C27&lt;=59%),"..",IF(AND(C27&gt;=60%,C27&lt;=99%),"…",IF(C27=100%,"….","")))))</f>
        <v/>
      </c>
      <c r="E27" s="25" t="str">
        <f ca="1">IF(C27="x","",IF(C27="n/a",".",IF(AND(C27&gt;=10%,C27&lt;=59%),"..",IF(AND(C27&gt;=60%,C27&lt;=99%),"…",IF(C27=100%,"….","")))))</f>
        <v/>
      </c>
      <c r="F27" s="25" t="str">
        <f ca="1">IF(C27="x","",IF(C27="n/a",".",IF(AND(C27&gt;=20%,C27&lt;=59%),"..",IF(AND(C27&gt;=60%,C27&lt;=99%),"…",IF(C27=100%,"….","")))))</f>
        <v/>
      </c>
      <c r="G27" s="25" t="str">
        <f ca="1">IF(C27="x","",IF(C27="n/a",".",IF(AND(C27&gt;=30%,C27&lt;=59%),"..",IF(AND(C27&gt;=60%,C27&lt;=99%),"…",IF(C27=100%,"….","")))))</f>
        <v/>
      </c>
      <c r="H27" s="25" t="str">
        <f ca="1">IF(C27="x","",IF(C27="n/a",".",IF(AND(C27&gt;=40%,C27&lt;=59%),"..",IF(AND(C27&gt;=60%,C27&lt;=99%),"…",IF(C27=100%,"….","")))))</f>
        <v/>
      </c>
      <c r="I27" s="25" t="str">
        <f ca="1">IF(C27="x","",IF(C27="n/a",".",IF(AND(C27&gt;=50%,C27&lt;=59%),"..",IF(AND(C27&gt;=60%,C27&lt;=99%),"…",IF(C27=100%,"….","")))))</f>
        <v/>
      </c>
      <c r="J27" s="25" t="str">
        <f ca="1">IF(C27="x","",IF(C27="n/a",".",IF(AND(C27&gt;=60%,C27&lt;=99%),"…",IF(C27=100%,"….",""))))</f>
        <v/>
      </c>
      <c r="K27" s="25" t="str">
        <f ca="1">IF(C27="x","",IF(C27="n/a",".",IF(AND(C27&gt;=70%,C27&lt;=99%),"…",IF(C27=100%,"….",""))))</f>
        <v/>
      </c>
      <c r="L27" s="25" t="str">
        <f ca="1">IF(C27="x","",IF(C27="n/a",".",IF(AND(C27&gt;=80%,C27&lt;=99%),"…",IF(C27=100%,"….",""))))</f>
        <v/>
      </c>
      <c r="M27" s="25" t="str">
        <f ca="1">IF(C27="x","",IF(C27="n/a",".",IF(AND(C27&gt;=90%,C27&lt;=99%),"…",IF(C27=100%,"….",""))))</f>
        <v/>
      </c>
      <c r="N27" s="80" t="str">
        <f ca="1">IF(C27="x","",IF(C27="n/a",".",IF(C27=100%,"….","")))</f>
        <v/>
      </c>
      <c r="P27" s="63" t="s">
        <v>96</v>
      </c>
      <c r="Q27" s="67">
        <f ca="1">G243</f>
        <v>0</v>
      </c>
      <c r="R27" s="57">
        <f ca="1">G244</f>
        <v>0</v>
      </c>
      <c r="S27" s="58">
        <f ca="1">G245</f>
        <v>0</v>
      </c>
    </row>
    <row r="28" spans="2:19">
      <c r="B28" s="77" t="s">
        <v>23</v>
      </c>
      <c r="C28" s="1"/>
      <c r="D28" s="1"/>
      <c r="E28" s="1"/>
      <c r="F28" s="1"/>
      <c r="G28" s="1"/>
      <c r="H28" s="1"/>
      <c r="I28" s="1"/>
      <c r="J28" s="1"/>
      <c r="K28" s="1"/>
      <c r="L28" s="1"/>
      <c r="M28" s="1"/>
      <c r="N28" s="76"/>
      <c r="P28" s="63" t="s">
        <v>107</v>
      </c>
      <c r="Q28" s="67">
        <f ca="1">G275</f>
        <v>0</v>
      </c>
      <c r="R28" s="57">
        <f ca="1">G276</f>
        <v>0</v>
      </c>
      <c r="S28" s="58">
        <f ca="1">G277</f>
        <v>0</v>
      </c>
    </row>
    <row r="29" spans="2:19">
      <c r="B29" s="340">
        <v>1.1399999999999999</v>
      </c>
      <c r="C29" s="172" t="str">
        <f ca="1">IF('Reference sheet'!G25="","x",'Reference sheet'!G25)</f>
        <v>x</v>
      </c>
      <c r="D29" s="25" t="str">
        <f ca="1">IF(C29="x","",IF(C29="n/a",".",IF(AND(C29&gt;=0%,C29&lt;=59%),"..",IF(AND(C29&gt;=60%,C29&lt;=99%),"…",IF(C29=100%,"….","")))))</f>
        <v/>
      </c>
      <c r="E29" s="25" t="str">
        <f ca="1">IF(C29="x","",IF(C29="n/a",".",IF(AND(C29&gt;=10%,C29&lt;=59%),"..",IF(AND(C29&gt;=60%,C29&lt;=99%),"…",IF(C29=100%,"….","")))))</f>
        <v/>
      </c>
      <c r="F29" s="25" t="str">
        <f ca="1">IF(C29="x","",IF(C29="n/a",".",IF(AND(C29&gt;=20%,C29&lt;=59%),"..",IF(AND(C29&gt;=60%,C29&lt;=99%),"…",IF(C29=100%,"….","")))))</f>
        <v/>
      </c>
      <c r="G29" s="25" t="str">
        <f ca="1">IF(C29="x","",IF(C29="n/a",".",IF(AND(C29&gt;=30%,C29&lt;=59%),"..",IF(AND(C29&gt;=60%,C29&lt;=99%),"…",IF(C29=100%,"….","")))))</f>
        <v/>
      </c>
      <c r="H29" s="25" t="str">
        <f ca="1">IF(C29="x","",IF(C29="n/a",".",IF(AND(C29&gt;=40%,C29&lt;=59%),"..",IF(AND(C29&gt;=60%,C29&lt;=99%),"…",IF(C29=100%,"….","")))))</f>
        <v/>
      </c>
      <c r="I29" s="25" t="str">
        <f ca="1">IF(C29="x","",IF(C29="n/a",".",IF(AND(C29&gt;=50%,C29&lt;=59%),"..",IF(AND(C29&gt;=60%,C29&lt;=99%),"…",IF(C29=100%,"….","")))))</f>
        <v/>
      </c>
      <c r="J29" s="25" t="str">
        <f ca="1">IF(C29="x","",IF(C29="n/a",".",IF(AND(C29&gt;=60%,C29&lt;=99%),"…",IF(C29=100%,"….",""))))</f>
        <v/>
      </c>
      <c r="K29" s="25" t="str">
        <f ca="1">IF(C29="x","",IF(C29="n/a",".",IF(AND(C29&gt;=70%,C29&lt;=99%),"…",IF(C29=100%,"….",""))))</f>
        <v/>
      </c>
      <c r="L29" s="25" t="str">
        <f ca="1">IF(C29="x","",IF(C29="n/a",".",IF(AND(C29&gt;=80%,C29&lt;=99%),"…",IF(C29=100%,"….",""))))</f>
        <v/>
      </c>
      <c r="M29" s="25" t="str">
        <f ca="1">IF(C29="x","",IF(C29="n/a",".",IF(AND(C29&gt;=90%,C29&lt;=99%),"…",IF(C29=100%,"….",""))))</f>
        <v/>
      </c>
      <c r="N29" s="80" t="str">
        <f ca="1">IF(C29="x","",IF(C29="n/a",".",IF(C29=100%,"….","")))</f>
        <v/>
      </c>
      <c r="P29" s="63" t="s">
        <v>126</v>
      </c>
      <c r="Q29" s="67">
        <f ca="1">SUM(Q22:Q28)</f>
        <v>0</v>
      </c>
      <c r="R29" s="57">
        <f ca="1">SUM(R22:R28)</f>
        <v>1</v>
      </c>
      <c r="S29" s="58">
        <f ca="1">SUM(S22:S28)</f>
        <v>0</v>
      </c>
    </row>
    <row r="30" spans="2:19">
      <c r="B30" s="340">
        <v>1.1499999999999999</v>
      </c>
      <c r="C30" s="174" t="str">
        <f ca="1">IF('Reference sheet'!G26="","x",'Reference sheet'!G26)</f>
        <v>x</v>
      </c>
      <c r="D30" s="25" t="str">
        <f ca="1">IF(C30="x","",IF(C30="n/a",".",IF(AND(C30&gt;=0%,C30&lt;=59%),"..",IF(AND(C30&gt;=60%,C30&lt;=99%),"…",IF(C30=100%,"….","")))))</f>
        <v/>
      </c>
      <c r="E30" s="25" t="str">
        <f ca="1">IF(C30="x","",IF(C30="n/a",".",IF(AND(C30&gt;=10%,C30&lt;=59%),"..",IF(AND(C30&gt;=60%,C30&lt;=99%),"…",IF(C30=100%,"….","")))))</f>
        <v/>
      </c>
      <c r="F30" s="25" t="str">
        <f ca="1">IF(C30="x","",IF(C30="n/a",".",IF(AND(C30&gt;=20%,C30&lt;=59%),"..",IF(AND(C30&gt;=60%,C30&lt;=99%),"…",IF(C30=100%,"….","")))))</f>
        <v/>
      </c>
      <c r="G30" s="25" t="str">
        <f ca="1">IF(C30="x","",IF(C30="n/a",".",IF(AND(C30&gt;=30%,C30&lt;=59%),"..",IF(AND(C30&gt;=60%,C30&lt;=99%),"…",IF(C30=100%,"….","")))))</f>
        <v/>
      </c>
      <c r="H30" s="25" t="str">
        <f ca="1">IF(C30="x","",IF(C30="n/a",".",IF(AND(C30&gt;=40%,C30&lt;=59%),"..",IF(AND(C30&gt;=60%,C30&lt;=99%),"…",IF(C30=100%,"….","")))))</f>
        <v/>
      </c>
      <c r="I30" s="25" t="str">
        <f ca="1">IF(C30="x","",IF(C30="n/a",".",IF(AND(C30&gt;=50%,C30&lt;=59%),"..",IF(AND(C30&gt;=60%,C30&lt;=99%),"…",IF(C30=100%,"….","")))))</f>
        <v/>
      </c>
      <c r="J30" s="25" t="str">
        <f ca="1">IF(C30="x","",IF(C30="n/a",".",IF(AND(C30&gt;=60%,C30&lt;=99%),"…",IF(C30=100%,"….",""))))</f>
        <v/>
      </c>
      <c r="K30" s="25" t="str">
        <f ca="1">IF(C30="x","",IF(C30="n/a",".",IF(AND(C30&gt;=70%,C30&lt;=99%),"…",IF(C30=100%,"….",""))))</f>
        <v/>
      </c>
      <c r="L30" s="25" t="str">
        <f ca="1">IF(C30="x","",IF(C30="n/a",".",IF(AND(C30&gt;=80%,C30&lt;=99%),"…",IF(C30=100%,"….",""))))</f>
        <v/>
      </c>
      <c r="M30" s="25" t="str">
        <f ca="1">IF(C30="x","",IF(C30="n/a",".",IF(AND(C30&gt;=90%,C30&lt;=99%),"…",IF(C30=100%,"….",""))))</f>
        <v/>
      </c>
      <c r="N30" s="80" t="str">
        <f ca="1">IF(C30="x","",IF(C30="n/a",".",IF(C30=100%,"….","")))</f>
        <v/>
      </c>
    </row>
    <row r="31" spans="2:19">
      <c r="B31" s="340">
        <v>1.1599999999999999</v>
      </c>
      <c r="C31" s="174" t="str">
        <f ca="1">IF('Reference sheet'!G27="","x",'Reference sheet'!G27)</f>
        <v>x</v>
      </c>
      <c r="D31" s="25" t="str">
        <f ca="1">IF(C31="x","",IF(C31="n/a",".",IF(AND(C31&gt;=0%,C31&lt;=59%),"..",IF(AND(C31&gt;=60%,C31&lt;=99%),"…",IF(C31=100%,"….","")))))</f>
        <v/>
      </c>
      <c r="E31" s="25" t="str">
        <f ca="1">IF(C31="x","",IF(C31="n/a",".",IF(AND(C31&gt;=10%,C31&lt;=59%),"..",IF(AND(C31&gt;=60%,C31&lt;=99%),"…",IF(C31=100%,"….","")))))</f>
        <v/>
      </c>
      <c r="F31" s="25" t="str">
        <f ca="1">IF(C31="x","",IF(C31="n/a",".",IF(AND(C31&gt;=20%,C31&lt;=59%),"..",IF(AND(C31&gt;=60%,C31&lt;=99%),"…",IF(C31=100%,"….","")))))</f>
        <v/>
      </c>
      <c r="G31" s="25" t="str">
        <f ca="1">IF(C31="x","",IF(C31="n/a",".",IF(AND(C31&gt;=30%,C31&lt;=59%),"..",IF(AND(C31&gt;=60%,C31&lt;=99%),"…",IF(C31=100%,"….","")))))</f>
        <v/>
      </c>
      <c r="H31" s="25" t="str">
        <f ca="1">IF(C31="x","",IF(C31="n/a",".",IF(AND(C31&gt;=40%,C31&lt;=59%),"..",IF(AND(C31&gt;=60%,C31&lt;=99%),"…",IF(C31=100%,"….","")))))</f>
        <v/>
      </c>
      <c r="I31" s="25" t="str">
        <f ca="1">IF(C31="x","",IF(C31="n/a",".",IF(AND(C31&gt;=50%,C31&lt;=59%),"..",IF(AND(C31&gt;=60%,C31&lt;=99%),"…",IF(C31=100%,"….","")))))</f>
        <v/>
      </c>
      <c r="J31" s="25" t="str">
        <f ca="1">IF(C31="x","",IF(C31="n/a",".",IF(AND(C31&gt;=60%,C31&lt;=99%),"…",IF(C31=100%,"….",""))))</f>
        <v/>
      </c>
      <c r="K31" s="25" t="str">
        <f ca="1">IF(C31="x","",IF(C31="n/a",".",IF(AND(C31&gt;=70%,C31&lt;=99%),"…",IF(C31=100%,"….",""))))</f>
        <v/>
      </c>
      <c r="L31" s="25" t="str">
        <f ca="1">IF(C31="x","",IF(C31="n/a",".",IF(AND(C31&gt;=80%,C31&lt;=99%),"…",IF(C31=100%,"….",""))))</f>
        <v/>
      </c>
      <c r="M31" s="25" t="str">
        <f ca="1">IF(C31="x","",IF(C31="n/a",".",IF(AND(C31&gt;=90%,C31&lt;=99%),"…",IF(C31=100%,"….",""))))</f>
        <v/>
      </c>
      <c r="N31" s="80" t="str">
        <f ca="1">IF(C31="x","",IF(C31="n/a",".",IF(C31=100%,"….","")))</f>
        <v/>
      </c>
      <c r="Q31" s="429" t="s">
        <v>2</v>
      </c>
      <c r="R31" s="430"/>
      <c r="S31" s="431"/>
    </row>
    <row r="32" spans="2:19">
      <c r="B32" s="340">
        <v>1.17</v>
      </c>
      <c r="C32" s="173" t="str">
        <f ca="1">IF('Reference sheet'!G28="","x",'Reference sheet'!G28)</f>
        <v>x</v>
      </c>
      <c r="D32" s="25" t="str">
        <f ca="1">IF(C32="x","",IF(C32="n/a",".",IF(AND(C32&gt;=0%,C32&lt;=59%),"..",IF(AND(C32&gt;=60%,C32&lt;=99%),"…",IF(C32=100%,"….","")))))</f>
        <v/>
      </c>
      <c r="E32" s="25" t="str">
        <f ca="1">IF(C32="x","",IF(C32="n/a",".",IF(AND(C32&gt;=10%,C32&lt;=59%),"..",IF(AND(C32&gt;=60%,C32&lt;=99%),"…",IF(C32=100%,"….","")))))</f>
        <v/>
      </c>
      <c r="F32" s="25" t="str">
        <f ca="1">IF(C32="x","",IF(C32="n/a",".",IF(AND(C32&gt;=20%,C32&lt;=59%),"..",IF(AND(C32&gt;=60%,C32&lt;=99%),"…",IF(C32=100%,"….","")))))</f>
        <v/>
      </c>
      <c r="G32" s="25" t="str">
        <f ca="1">IF(C32="x","",IF(C32="n/a",".",IF(AND(C32&gt;=30%,C32&lt;=59%),"..",IF(AND(C32&gt;=60%,C32&lt;=99%),"…",IF(C32=100%,"….","")))))</f>
        <v/>
      </c>
      <c r="H32" s="25" t="str">
        <f ca="1">IF(C32="x","",IF(C32="n/a",".",IF(AND(C32&gt;=40%,C32&lt;=59%),"..",IF(AND(C32&gt;=60%,C32&lt;=99%),"…",IF(C32=100%,"….","")))))</f>
        <v/>
      </c>
      <c r="I32" s="25" t="str">
        <f ca="1">IF(C32="x","",IF(C32="n/a",".",IF(AND(C32&gt;=50%,C32&lt;=59%),"..",IF(AND(C32&gt;=60%,C32&lt;=99%),"…",IF(C32=100%,"….","")))))</f>
        <v/>
      </c>
      <c r="J32" s="25" t="str">
        <f ca="1">IF(C32="x","",IF(C32="n/a",".",IF(AND(C32&gt;=60%,C32&lt;=99%),"…",IF(C32=100%,"….",""))))</f>
        <v/>
      </c>
      <c r="K32" s="25" t="str">
        <f ca="1">IF(C32="x","",IF(C32="n/a",".",IF(AND(C32&gt;=70%,C32&lt;=99%),"…",IF(C32=100%,"….",""))))</f>
        <v/>
      </c>
      <c r="L32" s="25" t="str">
        <f ca="1">IF(C32="x","",IF(C32="n/a",".",IF(AND(C32&gt;=80%,C32&lt;=99%),"…",IF(C32=100%,"….",""))))</f>
        <v/>
      </c>
      <c r="M32" s="25" t="str">
        <f ca="1">IF(C32="x","",IF(C32="n/a",".",IF(AND(C32&gt;=90%,C32&lt;=99%),"…",IF(C32=100%,"….",""))))</f>
        <v/>
      </c>
      <c r="N32" s="80" t="str">
        <f ca="1">IF(C32="x","",IF(C32="n/a",".",IF(C32=100%,"….","")))</f>
        <v/>
      </c>
      <c r="Q32" s="70" t="s">
        <v>131</v>
      </c>
      <c r="R32" s="71" t="s">
        <v>132</v>
      </c>
      <c r="S32" s="72" t="s">
        <v>133</v>
      </c>
    </row>
    <row r="33" spans="2:19" ht="13">
      <c r="B33" s="333" t="s">
        <v>27</v>
      </c>
      <c r="C33" s="334"/>
      <c r="D33" s="334"/>
      <c r="E33" s="334"/>
      <c r="F33" s="334"/>
      <c r="G33" s="334"/>
      <c r="H33" s="334"/>
      <c r="I33" s="334"/>
      <c r="J33" s="334"/>
      <c r="K33" s="334"/>
      <c r="L33" s="334"/>
      <c r="M33" s="334"/>
      <c r="N33" s="335"/>
      <c r="P33" s="63" t="s">
        <v>0</v>
      </c>
      <c r="Q33" s="68" t="str">
        <f t="shared" ref="Q33:Q40" ca="1" si="1">IFERROR(Q22/R9,"")</f>
        <v/>
      </c>
      <c r="R33" s="19" t="str">
        <f t="shared" ref="R33:R40" ca="1" si="2">IFERROR(R22/R9,"")</f>
        <v/>
      </c>
      <c r="S33" s="69" t="str">
        <f t="shared" ref="S33:S40" ca="1" si="3">IFERROR(S22/R9,"")</f>
        <v/>
      </c>
    </row>
    <row r="34" spans="2:19">
      <c r="B34" s="77" t="s">
        <v>28</v>
      </c>
      <c r="C34" s="1"/>
      <c r="D34" s="1"/>
      <c r="E34" s="1"/>
      <c r="F34" s="1"/>
      <c r="G34" s="1"/>
      <c r="H34" s="1"/>
      <c r="I34" s="1"/>
      <c r="J34" s="1"/>
      <c r="K34" s="1"/>
      <c r="L34" s="1"/>
      <c r="M34" s="1"/>
      <c r="N34" s="76"/>
      <c r="P34" s="63" t="s">
        <v>43</v>
      </c>
      <c r="Q34" s="68">
        <f t="shared" ca="1" si="1"/>
        <v>0</v>
      </c>
      <c r="R34" s="19">
        <f t="shared" ca="1" si="2"/>
        <v>1</v>
      </c>
      <c r="S34" s="69">
        <f t="shared" ca="1" si="3"/>
        <v>0</v>
      </c>
    </row>
    <row r="35" spans="2:19">
      <c r="B35" s="340">
        <v>1.18</v>
      </c>
      <c r="C35" s="16" t="str">
        <f ca="1">IF('Reference sheet'!G31="","x",'Reference sheet'!G31)</f>
        <v>x</v>
      </c>
      <c r="D35" s="29" t="str">
        <f ca="1">IF(C35="x","",IF(C35="n/a",".",IF(AND(C35&gt;=0%,C35&lt;=59%),"..",IF(AND(C35&gt;=60%,C35&lt;=99%),"…",IF(C35=100%,"….","")))))</f>
        <v/>
      </c>
      <c r="E35" s="29" t="str">
        <f ca="1">IF(C35="x","",IF(C35="n/a",".",IF(AND(C35&gt;=10%,C35&lt;=59%),"..",IF(AND(C35&gt;=60%,C35&lt;=99%),"…",IF(C35=100%,"….","")))))</f>
        <v/>
      </c>
      <c r="F35" s="29" t="str">
        <f ca="1">IF(C35="x","",IF(C35="n/a",".",IF(AND(C35&gt;=20%,C35&lt;=59%),"..",IF(AND(C35&gt;=60%,C35&lt;=99%),"…",IF(C35=100%,"….","")))))</f>
        <v/>
      </c>
      <c r="G35" s="29" t="str">
        <f ca="1">IF(C35="x","",IF(C35="n/a",".",IF(AND(C35&gt;=30%,C35&lt;=59%),"..",IF(AND(C35&gt;=60%,C35&lt;=99%),"…",IF(C35=100%,"….","")))))</f>
        <v/>
      </c>
      <c r="H35" s="29" t="str">
        <f ca="1">IF(C35="x","",IF(C35="n/a",".",IF(AND(C35&gt;=40%,C35&lt;=59%),"..",IF(AND(C35&gt;=60%,C35&lt;=99%),"…",IF(C35=100%,"….","")))))</f>
        <v/>
      </c>
      <c r="I35" s="29" t="str">
        <f ca="1">IF(C35="x","",IF(C35="n/a",".",IF(AND(C35&gt;=50%,C35&lt;=59%),"..",IF(AND(C35&gt;=60%,C35&lt;=99%),"…",IF(C35=100%,"….","")))))</f>
        <v/>
      </c>
      <c r="J35" s="29" t="str">
        <f ca="1">IF(C35="x","",IF(C35="n/a",".",IF(AND(C35&gt;=60%,C35&lt;=99%),"…",IF(C35=100%,"….",""))))</f>
        <v/>
      </c>
      <c r="K35" s="29" t="str">
        <f ca="1">IF(C35="x","",IF(C35="n/a",".",IF(AND(C35&gt;=70%,C35&lt;=99%),"…",IF(C35=100%,"….",""))))</f>
        <v/>
      </c>
      <c r="L35" s="29" t="str">
        <f ca="1">IF(C35="x","",IF(C35="n/a",".",IF(AND(C35&gt;=80%,C35&lt;=99%),"…",IF(C35=100%,"….",""))))</f>
        <v/>
      </c>
      <c r="M35" s="29" t="str">
        <f ca="1">IF(C35="x","",IF(C35="n/a",".",IF(AND(C35&gt;=90%,C35&lt;=99%),"…",IF(C35=100%,"….",""))))</f>
        <v/>
      </c>
      <c r="N35" s="79" t="str">
        <f ca="1">IF(C35="x","",IF(C35="n/a",".",IF(C35=100%,"….","")))</f>
        <v/>
      </c>
      <c r="P35" s="63" t="s">
        <v>554</v>
      </c>
      <c r="Q35" s="68" t="str">
        <f t="shared" ca="1" si="1"/>
        <v/>
      </c>
      <c r="R35" s="19" t="str">
        <f t="shared" ca="1" si="2"/>
        <v/>
      </c>
      <c r="S35" s="69" t="str">
        <f t="shared" ca="1" si="3"/>
        <v/>
      </c>
    </row>
    <row r="36" spans="2:19">
      <c r="B36" s="77" t="s">
        <v>803</v>
      </c>
      <c r="C36" s="1"/>
      <c r="D36" s="1"/>
      <c r="E36" s="1"/>
      <c r="F36" s="1"/>
      <c r="G36" s="1"/>
      <c r="H36" s="1"/>
      <c r="I36" s="1"/>
      <c r="J36" s="1"/>
      <c r="K36" s="1"/>
      <c r="L36" s="1"/>
      <c r="M36" s="1"/>
      <c r="N36" s="76"/>
      <c r="P36" s="63" t="s">
        <v>73</v>
      </c>
      <c r="Q36" s="68" t="str">
        <f t="shared" ca="1" si="1"/>
        <v/>
      </c>
      <c r="R36" s="19" t="str">
        <f t="shared" ca="1" si="2"/>
        <v/>
      </c>
      <c r="S36" s="69" t="str">
        <f t="shared" ca="1" si="3"/>
        <v/>
      </c>
    </row>
    <row r="37" spans="2:19">
      <c r="B37" s="340">
        <v>1.19</v>
      </c>
      <c r="C37" s="16" t="str">
        <f ca="1">IF('Reference sheet'!G33="","x",'Reference sheet'!G33)</f>
        <v>x</v>
      </c>
      <c r="D37" s="23" t="str">
        <f ca="1">IF(C37="x","",IF(C37="n/a",".",IF(AND(C37&gt;=0%,C37&lt;=59%),"..",IF(AND(C37&gt;=60%,C37&lt;=99%),"…",IF(C37=100%,"….","")))))</f>
        <v/>
      </c>
      <c r="E37" s="23" t="str">
        <f ca="1">IF(C37="x","",IF(C37="n/a",".",IF(AND(C37&gt;=10%,C37&lt;=59%),"..",IF(AND(C37&gt;=60%,C37&lt;=99%),"…",IF(C37=100%,"….","")))))</f>
        <v/>
      </c>
      <c r="F37" s="23" t="str">
        <f ca="1">IF(C37="x","",IF(C37="n/a",".",IF(AND(C37&gt;=20%,C37&lt;=59%),"..",IF(AND(C37&gt;=60%,C37&lt;=99%),"…",IF(C37=100%,"….","")))))</f>
        <v/>
      </c>
      <c r="G37" s="23" t="str">
        <f ca="1">IF(C37="x","",IF(C37="n/a",".",IF(AND(C37&gt;=30%,C37&lt;=59%),"..",IF(AND(C37&gt;=60%,C37&lt;=99%),"…",IF(C37=100%,"….","")))))</f>
        <v/>
      </c>
      <c r="H37" s="23" t="str">
        <f ca="1">IF(C37="x","",IF(C37="n/a",".",IF(AND(C37&gt;=40%,C37&lt;=59%),"..",IF(AND(C37&gt;=60%,C37&lt;=99%),"…",IF(C37=100%,"….","")))))</f>
        <v/>
      </c>
      <c r="I37" s="23" t="str">
        <f ca="1">IF(C37="x","",IF(C37="n/a",".",IF(AND(C37&gt;=50%,C37&lt;=59%),"..",IF(AND(C37&gt;=60%,C37&lt;=99%),"…",IF(C37=100%,"….","")))))</f>
        <v/>
      </c>
      <c r="J37" s="23" t="str">
        <f ca="1">IF(C37="x","",IF(C37="n/a",".",IF(AND(C37&gt;=60%,C37&lt;=99%),"…",IF(C37=100%,"….",""))))</f>
        <v/>
      </c>
      <c r="K37" s="23" t="str">
        <f ca="1">IF(C37="x","",IF(C37="n/a",".",IF(AND(C37&gt;=70%,C37&lt;=99%),"…",IF(C37=100%,"….",""))))</f>
        <v/>
      </c>
      <c r="L37" s="23" t="str">
        <f ca="1">IF(C37="x","",IF(C37="n/a",".",IF(AND(C37&gt;=80%,C37&lt;=99%),"…",IF(C37=100%,"….",""))))</f>
        <v/>
      </c>
      <c r="M37" s="23" t="str">
        <f ca="1">IF(C37="x","",IF(C37="n/a",".",IF(AND(C37&gt;=90%,C37&lt;=99%),"…",IF(C37=100%,"….",""))))</f>
        <v/>
      </c>
      <c r="N37" s="78" t="str">
        <f ca="1">IF(C37="x","",IF(C37="n/a",".",IF(C37=100%,"….","")))</f>
        <v/>
      </c>
      <c r="P37" s="63" t="s">
        <v>87</v>
      </c>
      <c r="Q37" s="68" t="str">
        <f t="shared" ca="1" si="1"/>
        <v/>
      </c>
      <c r="R37" s="19" t="str">
        <f t="shared" ca="1" si="2"/>
        <v/>
      </c>
      <c r="S37" s="69" t="str">
        <f t="shared" ca="1" si="3"/>
        <v/>
      </c>
    </row>
    <row r="38" spans="2:19">
      <c r="B38" s="77" t="s">
        <v>33</v>
      </c>
      <c r="C38" s="1"/>
      <c r="D38" s="1"/>
      <c r="E38" s="1"/>
      <c r="F38" s="1"/>
      <c r="G38" s="1"/>
      <c r="H38" s="1"/>
      <c r="I38" s="1"/>
      <c r="J38" s="1"/>
      <c r="K38" s="1"/>
      <c r="L38" s="1"/>
      <c r="M38" s="1"/>
      <c r="N38" s="76"/>
      <c r="P38" s="63" t="s">
        <v>96</v>
      </c>
      <c r="Q38" s="68" t="str">
        <f t="shared" ca="1" si="1"/>
        <v/>
      </c>
      <c r="R38" s="19" t="str">
        <f t="shared" ca="1" si="2"/>
        <v/>
      </c>
      <c r="S38" s="69" t="str">
        <f t="shared" ca="1" si="3"/>
        <v/>
      </c>
    </row>
    <row r="39" spans="2:19">
      <c r="B39" s="341">
        <v>1.2</v>
      </c>
      <c r="C39" s="172" t="str">
        <f ca="1">IF('Reference sheet'!G35="","x",'Reference sheet'!G35)</f>
        <v>x</v>
      </c>
      <c r="D39" s="25" t="str">
        <f ca="1">IF(C39="x","",IF(C39="n/a",".",IF(AND(C39&gt;=0%,C39&lt;=59%),"..",IF(AND(C39&gt;=60%,C39&lt;=99%),"…",IF(C39=100%,"….","")))))</f>
        <v/>
      </c>
      <c r="E39" s="25" t="str">
        <f ca="1">IF(C39="x","",IF(C39="n/a",".",IF(AND(C39&gt;=10%,C39&lt;=59%),"..",IF(AND(C39&gt;=60%,C39&lt;=99%),"…",IF(C39=100%,"….","")))))</f>
        <v/>
      </c>
      <c r="F39" s="25" t="str">
        <f ca="1">IF(C39="x","",IF(C39="n/a",".",IF(AND(C39&gt;=20%,C39&lt;=59%),"..",IF(AND(C39&gt;=60%,C39&lt;=99%),"…",IF(C39=100%,"….","")))))</f>
        <v/>
      </c>
      <c r="G39" s="25" t="str">
        <f ca="1">IF(C39="x","",IF(C39="n/a",".",IF(AND(C39&gt;=30%,C39&lt;=59%),"..",IF(AND(C39&gt;=60%,C39&lt;=99%),"…",IF(C39=100%,"….","")))))</f>
        <v/>
      </c>
      <c r="H39" s="25" t="str">
        <f ca="1">IF(C39="x","",IF(C39="n/a",".",IF(AND(C39&gt;=40%,C39&lt;=59%),"..",IF(AND(C39&gt;=60%,C39&lt;=99%),"…",IF(C39=100%,"….","")))))</f>
        <v/>
      </c>
      <c r="I39" s="25" t="str">
        <f ca="1">IF(C39="x","",IF(C39="n/a",".",IF(AND(C39&gt;=50%,C39&lt;=59%),"..",IF(AND(C39&gt;=60%,C39&lt;=99%),"…",IF(C39=100%,"….","")))))</f>
        <v/>
      </c>
      <c r="J39" s="25" t="str">
        <f ca="1">IF(C39="x","",IF(C39="n/a",".",IF(AND(C39&gt;=60%,C39&lt;=99%),"…",IF(C39=100%,"….",""))))</f>
        <v/>
      </c>
      <c r="K39" s="25" t="str">
        <f ca="1">IF(C39="x","",IF(C39="n/a",".",IF(AND(C39&gt;=70%,C39&lt;=99%),"…",IF(C39=100%,"….",""))))</f>
        <v/>
      </c>
      <c r="L39" s="25" t="str">
        <f ca="1">IF(C39="x","",IF(C39="n/a",".",IF(AND(C39&gt;=80%,C39&lt;=99%),"…",IF(C39=100%,"….",""))))</f>
        <v/>
      </c>
      <c r="M39" s="25" t="str">
        <f ca="1">IF(C39="x","",IF(C39="n/a",".",IF(AND(C39&gt;=90%,C39&lt;=99%),"…",IF(C39=100%,"….",""))))</f>
        <v/>
      </c>
      <c r="N39" s="80" t="str">
        <f ca="1">IF(C39="x","",IF(C39="n/a",".",IF(C39=100%,"….","")))</f>
        <v/>
      </c>
      <c r="P39" s="63" t="s">
        <v>107</v>
      </c>
      <c r="Q39" s="68" t="str">
        <f t="shared" ca="1" si="1"/>
        <v/>
      </c>
      <c r="R39" s="19" t="str">
        <f t="shared" ca="1" si="2"/>
        <v/>
      </c>
      <c r="S39" s="69" t="str">
        <f t="shared" ca="1" si="3"/>
        <v/>
      </c>
    </row>
    <row r="40" spans="2:19">
      <c r="B40" s="340">
        <v>1.21</v>
      </c>
      <c r="C40" s="173" t="str">
        <f ca="1">IF('Reference sheet'!G36="","x",'Reference sheet'!G36)</f>
        <v>x</v>
      </c>
      <c r="D40" s="29" t="str">
        <f ca="1">IF(C40="x","",IF(C40="n/a",".",IF(AND(C40&gt;=0%,C40&lt;=59%),"..",IF(AND(C40&gt;=60%,C40&lt;=99%),"…",IF(C40=100%,"….","")))))</f>
        <v/>
      </c>
      <c r="E40" s="29" t="str">
        <f ca="1">IF(C40="x","",IF(C40="n/a",".",IF(AND(C40&gt;=10%,C40&lt;=59%),"..",IF(AND(C40&gt;=60%,C40&lt;=99%),"…",IF(C40=100%,"….","")))))</f>
        <v/>
      </c>
      <c r="F40" s="29" t="str">
        <f ca="1">IF(C40="x","",IF(C40="n/a",".",IF(AND(C40&gt;=20%,C40&lt;=59%),"..",IF(AND(C40&gt;=60%,C40&lt;=99%),"…",IF(C40=100%,"….","")))))</f>
        <v/>
      </c>
      <c r="G40" s="29" t="str">
        <f ca="1">IF(C40="x","",IF(C40="n/a",".",IF(AND(C40&gt;=30%,C40&lt;=59%),"..",IF(AND(C40&gt;=60%,C40&lt;=99%),"…",IF(C40=100%,"….","")))))</f>
        <v/>
      </c>
      <c r="H40" s="29" t="str">
        <f ca="1">IF(C40="x","",IF(C40="n/a",".",IF(AND(C40&gt;=40%,C40&lt;=59%),"..",IF(AND(C40&gt;=60%,C40&lt;=99%),"…",IF(C40=100%,"….","")))))</f>
        <v/>
      </c>
      <c r="I40" s="29" t="str">
        <f ca="1">IF(C40="x","",IF(C40="n/a",".",IF(AND(C40&gt;=50%,C40&lt;=59%),"..",IF(AND(C40&gt;=60%,C40&lt;=99%),"…",IF(C40=100%,"….","")))))</f>
        <v/>
      </c>
      <c r="J40" s="29" t="str">
        <f ca="1">IF(C40="x","",IF(C40="n/a",".",IF(AND(C40&gt;=60%,C40&lt;=99%),"…",IF(C40=100%,"….",""))))</f>
        <v/>
      </c>
      <c r="K40" s="29" t="str">
        <f ca="1">IF(C40="x","",IF(C40="n/a",".",IF(AND(C40&gt;=70%,C40&lt;=99%),"…",IF(C40=100%,"….",""))))</f>
        <v/>
      </c>
      <c r="L40" s="29" t="str">
        <f ca="1">IF(C40="x","",IF(C40="n/a",".",IF(AND(C40&gt;=80%,C40&lt;=99%),"…",IF(C40=100%,"….",""))))</f>
        <v/>
      </c>
      <c r="M40" s="29" t="str">
        <f ca="1">IF(C40="x","",IF(C40="n/a",".",IF(AND(C40&gt;=90%,C40&lt;=99%),"…",IF(C40=100%,"….",""))))</f>
        <v/>
      </c>
      <c r="N40" s="79" t="str">
        <f ca="1">IF(C40="x","",IF(C40="n/a",".",IF(C40=100%,"….","")))</f>
        <v/>
      </c>
      <c r="P40" s="63" t="s">
        <v>126</v>
      </c>
      <c r="Q40" s="68">
        <f t="shared" ca="1" si="1"/>
        <v>0</v>
      </c>
      <c r="R40" s="19">
        <f t="shared" ca="1" si="2"/>
        <v>1</v>
      </c>
      <c r="S40" s="69">
        <f t="shared" ca="1" si="3"/>
        <v>0</v>
      </c>
    </row>
    <row r="41" spans="2:19">
      <c r="B41" s="77" t="s">
        <v>36</v>
      </c>
      <c r="C41" s="1"/>
      <c r="D41" s="1"/>
      <c r="E41" s="1"/>
      <c r="F41" s="1"/>
      <c r="G41" s="1"/>
      <c r="H41" s="1"/>
      <c r="I41" s="1"/>
      <c r="J41" s="1"/>
      <c r="K41" s="1"/>
      <c r="L41" s="1"/>
      <c r="M41" s="1"/>
      <c r="N41" s="76"/>
    </row>
    <row r="42" spans="2:19">
      <c r="B42" s="340">
        <v>1.22</v>
      </c>
      <c r="C42" s="16" t="str">
        <f ca="1">IF('Reference sheet'!G38="","x",'Reference sheet'!G38)</f>
        <v>x</v>
      </c>
      <c r="D42" s="1" t="str">
        <f ca="1">IF(C42="x","",IF(C42="n/a",".",IF(AND(C42&gt;=0%,C42&lt;=59%),"..",IF(AND(C42&gt;=60%,C42&lt;=99%),"…",IF(C42=100%,"….","")))))</f>
        <v/>
      </c>
      <c r="E42" s="1" t="str">
        <f ca="1">IF(C42="x","",IF(C42="n/a",".",IF(AND(C42&gt;=10%,C42&lt;=59%),"..",IF(AND(C42&gt;=60%,C42&lt;=99%),"…",IF(C42=100%,"….","")))))</f>
        <v/>
      </c>
      <c r="F42" s="1" t="str">
        <f ca="1">IF(C42="x","",IF(C42="n/a",".",IF(AND(C42&gt;=20%,C42&lt;=59%),"..",IF(AND(C42&gt;=60%,C42&lt;=99%),"…",IF(C42=100%,"….","")))))</f>
        <v/>
      </c>
      <c r="G42" s="1" t="str">
        <f ca="1">IF(C42="x","",IF(C42="n/a",".",IF(AND(C42&gt;=30%,C42&lt;=59%),"..",IF(AND(C42&gt;=60%,C42&lt;=99%),"…",IF(C42=100%,"….","")))))</f>
        <v/>
      </c>
      <c r="H42" s="1" t="str">
        <f ca="1">IF(C42="x","",IF(C42="n/a",".",IF(AND(C42&gt;=40%,C42&lt;=59%),"..",IF(AND(C42&gt;=60%,C42&lt;=99%),"…",IF(C42=100%,"….","")))))</f>
        <v/>
      </c>
      <c r="I42" s="1" t="str">
        <f ca="1">IF(C42="x","",IF(C42="n/a",".",IF(AND(C42&gt;=50%,C42&lt;=59%),"..",IF(AND(C42&gt;=60%,C42&lt;=99%),"…",IF(C42=100%,"….","")))))</f>
        <v/>
      </c>
      <c r="J42" s="1" t="str">
        <f ca="1">IF(C42="x","",IF(C42="n/a",".",IF(AND(C42&gt;=60%,C42&lt;=99%),"…",IF(C42=100%,"….",""))))</f>
        <v/>
      </c>
      <c r="K42" s="1" t="str">
        <f ca="1">IF(C42="x","",IF(C42="n/a",".",IF(AND(C42&gt;=70%,C42&lt;=99%),"…",IF(C42=100%,"….",""))))</f>
        <v/>
      </c>
      <c r="L42" s="1" t="str">
        <f ca="1">IF(C42="x","",IF(C42="n/a",".",IF(AND(C42&gt;=80%,C42&lt;=99%),"…",IF(C42=100%,"….",""))))</f>
        <v/>
      </c>
      <c r="M42" s="1" t="str">
        <f ca="1">IF(C42="x","",IF(C42="n/a",".",IF(AND(C42&gt;=90%,C42&lt;=99%),"…",IF(C42=100%,"….",""))))</f>
        <v/>
      </c>
      <c r="N42" s="76" t="str">
        <f ca="1">IF(C42="x","",IF(C42="n/a",".",IF(C42=100%,"….","")))</f>
        <v/>
      </c>
    </row>
    <row r="43" spans="2:19">
      <c r="B43" s="77" t="s">
        <v>39</v>
      </c>
      <c r="C43" s="1"/>
      <c r="D43" s="1"/>
      <c r="E43" s="1"/>
      <c r="F43" s="1"/>
      <c r="G43" s="1"/>
      <c r="H43" s="1"/>
      <c r="I43" s="1"/>
      <c r="J43" s="1"/>
      <c r="K43" s="1"/>
      <c r="L43" s="1"/>
      <c r="M43" s="1"/>
      <c r="N43" s="76"/>
    </row>
    <row r="44" spans="2:19">
      <c r="B44" s="340">
        <v>1.23</v>
      </c>
      <c r="C44" s="16" t="str">
        <f ca="1">IF('Reference sheet'!G40="","x",'Reference sheet'!G40)</f>
        <v>x</v>
      </c>
      <c r="D44" s="23" t="str">
        <f ca="1">IF(C44="x","",IF(C44="n/a",".",IF(AND(C44&gt;=0%,C44&lt;=59%),"..",IF(AND(C44&gt;=60%,C44&lt;=99%),"…",IF(C44=100%,"….","")))))</f>
        <v/>
      </c>
      <c r="E44" s="23" t="str">
        <f ca="1">IF(C44="x","",IF(C44="n/a",".",IF(AND(C44&gt;=10%,C44&lt;=59%),"..",IF(AND(C44&gt;=60%,C44&lt;=99%),"…",IF(C44=100%,"….","")))))</f>
        <v/>
      </c>
      <c r="F44" s="23" t="str">
        <f ca="1">IF(C44="x","",IF(C44="n/a",".",IF(AND(C44&gt;=20%,C44&lt;=59%),"..",IF(AND(C44&gt;=60%,C44&lt;=99%),"…",IF(C44=100%,"….","")))))</f>
        <v/>
      </c>
      <c r="G44" s="23" t="str">
        <f ca="1">IF(C44="x","",IF(C44="n/a",".",IF(AND(C44&gt;=30%,C44&lt;=59%),"..",IF(AND(C44&gt;=60%,C44&lt;=99%),"…",IF(C44=100%,"….","")))))</f>
        <v/>
      </c>
      <c r="H44" s="23" t="str">
        <f ca="1">IF(C44="x","",IF(C44="n/a",".",IF(AND(C44&gt;=40%,C44&lt;=59%),"..",IF(AND(C44&gt;=60%,C44&lt;=99%),"…",IF(C44=100%,"….","")))))</f>
        <v/>
      </c>
      <c r="I44" s="23" t="str">
        <f ca="1">IF(C44="x","",IF(C44="n/a",".",IF(AND(C44&gt;=50%,C44&lt;=59%),"..",IF(AND(C44&gt;=60%,C44&lt;=99%),"…",IF(C44=100%,"….","")))))</f>
        <v/>
      </c>
      <c r="J44" s="23" t="str">
        <f ca="1">IF(C44="x","",IF(C44="n/a",".",IF(AND(C44&gt;=60%,C44&lt;=99%),"…",IF(C44=100%,"….",""))))</f>
        <v/>
      </c>
      <c r="K44" s="23" t="str">
        <f ca="1">IF(C44="x","",IF(C44="n/a",".",IF(AND(C44&gt;=70%,C44&lt;=99%),"…",IF(C44=100%,"….",""))))</f>
        <v/>
      </c>
      <c r="L44" s="23" t="str">
        <f ca="1">IF(C44="x","",IF(C44="n/a",".",IF(AND(C44&gt;=80%,C44&lt;=99%),"…",IF(C44=100%,"….",""))))</f>
        <v/>
      </c>
      <c r="M44" s="23" t="str">
        <f ca="1">IF(C44="x","",IF(C44="n/a",".",IF(AND(C44&gt;=90%,C44&lt;=99%),"…",IF(C44=100%,"….",""))))</f>
        <v/>
      </c>
      <c r="N44" s="78" t="str">
        <f ca="1">IF(C44="x","",IF(C44="n/a",".",IF(C44=100%,"….","")))</f>
        <v/>
      </c>
    </row>
    <row r="45" spans="2:19">
      <c r="B45" s="77" t="s">
        <v>604</v>
      </c>
      <c r="C45" s="1"/>
      <c r="D45" s="1"/>
      <c r="E45" s="1"/>
      <c r="F45" s="1"/>
      <c r="G45" s="1"/>
      <c r="H45" s="1"/>
      <c r="I45" s="1"/>
      <c r="J45" s="1"/>
      <c r="K45" s="1"/>
      <c r="L45" s="1"/>
      <c r="M45" s="1"/>
      <c r="N45" s="76"/>
    </row>
    <row r="46" spans="2:19">
      <c r="B46" s="340">
        <v>1.24</v>
      </c>
      <c r="C46" s="16" t="str">
        <f ca="1">IF('Reference sheet'!G42="","x",'Reference sheet'!G42)</f>
        <v>x</v>
      </c>
      <c r="D46" s="29" t="str">
        <f ca="1">IF(C46="x","",IF(C46="n/a",".",IF(AND(C46&gt;=0%,C46&lt;=59%),"..",IF(AND(C46&gt;=60%,C46&lt;=99%),"…",IF(C46=100%,"….","")))))</f>
        <v/>
      </c>
      <c r="E46" s="29" t="str">
        <f ca="1">IF(C46="x","",IF(C46="n/a",".",IF(AND(C46&gt;=10%,C46&lt;=59%),"..",IF(AND(C46&gt;=60%,C46&lt;=99%),"…",IF(C46=100%,"….","")))))</f>
        <v/>
      </c>
      <c r="F46" s="29" t="str">
        <f ca="1">IF(C46="x","",IF(C46="n/a",".",IF(AND(C46&gt;=20%,C46&lt;=59%),"..",IF(AND(C46&gt;=60%,C46&lt;=99%),"…",IF(C46=100%,"….","")))))</f>
        <v/>
      </c>
      <c r="G46" s="29" t="str">
        <f ca="1">IF(C46="x","",IF(C46="n/a",".",IF(AND(C46&gt;=30%,C46&lt;=59%),"..",IF(AND(C46&gt;=60%,C46&lt;=99%),"…",IF(C46=100%,"….","")))))</f>
        <v/>
      </c>
      <c r="H46" s="29" t="str">
        <f ca="1">IF(C46="x","",IF(C46="n/a",".",IF(AND(C46&gt;=40%,C46&lt;=59%),"..",IF(AND(C46&gt;=60%,C46&lt;=99%),"…",IF(C46=100%,"….","")))))</f>
        <v/>
      </c>
      <c r="I46" s="29" t="str">
        <f ca="1">IF(C46="x","",IF(C46="n/a",".",IF(AND(C46&gt;=50%,C46&lt;=59%),"..",IF(AND(C46&gt;=60%,C46&lt;=99%),"…",IF(C46=100%,"….","")))))</f>
        <v/>
      </c>
      <c r="J46" s="29" t="str">
        <f ca="1">IF(C46="x","",IF(C46="n/a",".",IF(AND(C46&gt;=60%,C46&lt;=99%),"…",IF(C46=100%,"….",""))))</f>
        <v/>
      </c>
      <c r="K46" s="29" t="str">
        <f ca="1">IF(C46="x","",IF(C46="n/a",".",IF(AND(C46&gt;=70%,C46&lt;=99%),"…",IF(C46=100%,"….",""))))</f>
        <v/>
      </c>
      <c r="L46" s="29" t="str">
        <f ca="1">IF(C46="x","",IF(C46="n/a",".",IF(AND(C46&gt;=80%,C46&lt;=99%),"…",IF(C46=100%,"….",""))))</f>
        <v/>
      </c>
      <c r="M46" s="29" t="str">
        <f ca="1">IF(C46="x","",IF(C46="n/a",".",IF(AND(C46&gt;=90%,C46&lt;=99%),"…",IF(C46=100%,"….",""))))</f>
        <v/>
      </c>
      <c r="N46" s="79" t="str">
        <f ca="1">IF(C46="x","",IF(C46="n/a",".",IF(C46=100%,"….","")))</f>
        <v/>
      </c>
    </row>
    <row r="47" spans="2:19" ht="13">
      <c r="B47" s="333" t="s">
        <v>41</v>
      </c>
      <c r="C47" s="334"/>
      <c r="D47" s="334"/>
      <c r="E47" s="334"/>
      <c r="F47" s="334"/>
      <c r="G47" s="334"/>
      <c r="H47" s="334"/>
      <c r="I47" s="334"/>
      <c r="J47" s="334"/>
      <c r="K47" s="334"/>
      <c r="L47" s="334"/>
      <c r="M47" s="334"/>
      <c r="N47" s="335"/>
    </row>
    <row r="48" spans="2:19">
      <c r="B48" s="77" t="s">
        <v>607</v>
      </c>
      <c r="C48" s="1"/>
      <c r="D48" s="1"/>
      <c r="E48" s="1"/>
      <c r="F48" s="1"/>
      <c r="G48" s="1"/>
      <c r="H48" s="1"/>
      <c r="I48" s="1"/>
      <c r="J48" s="1"/>
      <c r="K48" s="1"/>
      <c r="L48" s="1"/>
      <c r="M48" s="1"/>
      <c r="N48" s="76"/>
    </row>
    <row r="49" spans="2:14">
      <c r="B49" s="340">
        <v>1.25</v>
      </c>
      <c r="C49" s="172" t="str">
        <f ca="1">IF('Reference sheet'!G45="","x",'Reference sheet'!G45)</f>
        <v>x</v>
      </c>
      <c r="D49" s="23" t="str">
        <f ca="1">IF(C49="x","",IF(C49="n/a",".",IF(AND(C49&gt;=0%,C49&lt;=59%),"..",IF(AND(C49&gt;=60%,C49&lt;=99%),"…",IF(C49=100%,"….","")))))</f>
        <v/>
      </c>
      <c r="E49" s="23" t="str">
        <f ca="1">IF(C49="x","",IF(C49="n/a",".",IF(AND(C49&gt;=10%,C49&lt;=59%),"..",IF(AND(C49&gt;=60%,C49&lt;=99%),"…",IF(C49=100%,"….","")))))</f>
        <v/>
      </c>
      <c r="F49" s="23" t="str">
        <f ca="1">IF(C49="x","",IF(C49="n/a",".",IF(AND(C49&gt;=20%,C49&lt;=59%),"..",IF(AND(C49&gt;=60%,C49&lt;=99%),"…",IF(C49=100%,"….","")))))</f>
        <v/>
      </c>
      <c r="G49" s="23" t="str">
        <f ca="1">IF(C49="x","",IF(C49="n/a",".",IF(AND(C49&gt;=30%,C49&lt;=59%),"..",IF(AND(C49&gt;=60%,C49&lt;=99%),"…",IF(C49=100%,"….","")))))</f>
        <v/>
      </c>
      <c r="H49" s="23" t="str">
        <f ca="1">IF(C49="x","",IF(C49="n/a",".",IF(AND(C49&gt;=40%,C49&lt;=59%),"..",IF(AND(C49&gt;=60%,C49&lt;=99%),"…",IF(C49=100%,"….","")))))</f>
        <v/>
      </c>
      <c r="I49" s="23" t="str">
        <f ca="1">IF(C49="x","",IF(C49="n/a",".",IF(AND(C49&gt;=50%,C49&lt;=59%),"..",IF(AND(C49&gt;=60%,C49&lt;=99%),"…",IF(C49=100%,"….","")))))</f>
        <v/>
      </c>
      <c r="J49" s="23" t="str">
        <f ca="1">IF(C49="x","",IF(C49="n/a",".",IF(AND(C49&gt;=60%,C49&lt;=99%),"…",IF(C49=100%,"….",""))))</f>
        <v/>
      </c>
      <c r="K49" s="23" t="str">
        <f ca="1">IF(C49="x","",IF(C49="n/a",".",IF(AND(C49&gt;=70%,C49&lt;=99%),"…",IF(C49=100%,"….",""))))</f>
        <v/>
      </c>
      <c r="L49" s="23" t="str">
        <f ca="1">IF(C49="x","",IF(C49="n/a",".",IF(AND(C49&gt;=80%,C49&lt;=99%),"…",IF(C49=100%,"….",""))))</f>
        <v/>
      </c>
      <c r="M49" s="23" t="str">
        <f ca="1">IF(C49="x","",IF(C49="n/a",".",IF(AND(C49&gt;=90%,C49&lt;=99%),"…",IF(C49=100%,"….",""))))</f>
        <v/>
      </c>
      <c r="N49" s="78" t="str">
        <f ca="1">IF(C49="x","",IF(C49="n/a",".",IF(C49=100%,"….","")))</f>
        <v/>
      </c>
    </row>
    <row r="50" spans="2:14">
      <c r="B50" s="340">
        <v>1.26</v>
      </c>
      <c r="C50" s="173" t="str">
        <f ca="1">IF('Reference sheet'!G46="","x",'Reference sheet'!G46)</f>
        <v>x</v>
      </c>
      <c r="D50" s="29" t="str">
        <f ca="1">IF(C50="x","",IF(C50="n/a",".",IF(AND(C50&gt;=0%,C50&lt;=59%),"..",IF(AND(C50&gt;=60%,C50&lt;=99%),"…",IF(C50=100%,"….","")))))</f>
        <v/>
      </c>
      <c r="E50" s="29" t="str">
        <f ca="1">IF(C50="x","",IF(C50="n/a",".",IF(AND(C50&gt;=10%,C50&lt;=59%),"..",IF(AND(C50&gt;=60%,C50&lt;=99%),"…",IF(C50=100%,"….","")))))</f>
        <v/>
      </c>
      <c r="F50" s="29" t="str">
        <f ca="1">IF(C50="x","",IF(C50="n/a",".",IF(AND(C50&gt;=20%,C50&lt;=59%),"..",IF(AND(C50&gt;=60%,C50&lt;=99%),"…",IF(C50=100%,"….","")))))</f>
        <v/>
      </c>
      <c r="G50" s="29" t="str">
        <f ca="1">IF(C50="x","",IF(C50="n/a",".",IF(AND(C50&gt;=30%,C50&lt;=59%),"..",IF(AND(C50&gt;=60%,C50&lt;=99%),"…",IF(C50=100%,"….","")))))</f>
        <v/>
      </c>
      <c r="H50" s="29" t="str">
        <f ca="1">IF(C50="x","",IF(C50="n/a",".",IF(AND(C50&gt;=40%,C50&lt;=59%),"..",IF(AND(C50&gt;=60%,C50&lt;=99%),"…",IF(C50=100%,"….","")))))</f>
        <v/>
      </c>
      <c r="I50" s="29" t="str">
        <f ca="1">IF(C50="x","",IF(C50="n/a",".",IF(AND(C50&gt;=50%,C50&lt;=59%),"..",IF(AND(C50&gt;=60%,C50&lt;=99%),"…",IF(C50=100%,"….","")))))</f>
        <v/>
      </c>
      <c r="J50" s="29" t="str">
        <f ca="1">IF(C50="x","",IF(C50="n/a",".",IF(AND(C50&gt;=60%,C50&lt;=99%),"…",IF(C50=100%,"….",""))))</f>
        <v/>
      </c>
      <c r="K50" s="29" t="str">
        <f ca="1">IF(C50="x","",IF(C50="n/a",".",IF(AND(C50&gt;=70%,C50&lt;=99%),"…",IF(C50=100%,"….",""))))</f>
        <v/>
      </c>
      <c r="L50" s="29" t="str">
        <f ca="1">IF(C50="x","",IF(C50="n/a",".",IF(AND(C50&gt;=80%,C50&lt;=99%),"…",IF(C50=100%,"….",""))))</f>
        <v/>
      </c>
      <c r="M50" s="29" t="str">
        <f ca="1">IF(C50="x","",IF(C50="n/a",".",IF(AND(C50&gt;=90%,C50&lt;=99%),"…",IF(C50=100%,"….",""))))</f>
        <v/>
      </c>
      <c r="N50" s="79" t="str">
        <f ca="1">IF(C50="x","",IF(C50="n/a",".",IF(C50=100%,"….","")))</f>
        <v/>
      </c>
    </row>
    <row r="51" spans="2:14">
      <c r="B51" s="1"/>
      <c r="C51" s="1"/>
      <c r="D51" s="1"/>
      <c r="E51" s="1"/>
      <c r="F51" s="1"/>
      <c r="G51" s="1"/>
      <c r="H51" s="1"/>
      <c r="I51" s="1"/>
      <c r="J51" s="1"/>
      <c r="K51" s="1"/>
      <c r="L51" s="1"/>
      <c r="M51" s="1"/>
      <c r="N51" s="1"/>
    </row>
    <row r="52" spans="2:14" ht="13">
      <c r="B52" s="336" t="s">
        <v>0</v>
      </c>
      <c r="C52" s="334"/>
      <c r="D52" s="334"/>
      <c r="E52" s="334"/>
      <c r="F52" s="334"/>
      <c r="G52" s="334"/>
      <c r="H52" s="334"/>
      <c r="I52" s="334"/>
      <c r="J52" s="334"/>
      <c r="K52" s="334"/>
      <c r="L52" s="334"/>
      <c r="M52" s="334"/>
      <c r="N52" s="334"/>
    </row>
    <row r="53" spans="2:14">
      <c r="B53" s="334" t="s">
        <v>134</v>
      </c>
      <c r="C53" s="334"/>
      <c r="D53" s="334"/>
      <c r="E53" s="334"/>
      <c r="F53" s="334"/>
      <c r="G53" s="337">
        <f ca="1">COUNTIF(C6:C50,1)</f>
        <v>0</v>
      </c>
      <c r="H53" s="338" t="str">
        <f ca="1">IFERROR(G53/G56,"")</f>
        <v/>
      </c>
      <c r="I53" s="334"/>
      <c r="J53" s="334"/>
      <c r="K53" s="334"/>
      <c r="L53" s="334"/>
      <c r="M53" s="334"/>
      <c r="N53" s="334"/>
    </row>
    <row r="54" spans="2:14">
      <c r="B54" s="334" t="s">
        <v>135</v>
      </c>
      <c r="C54" s="334"/>
      <c r="D54" s="334"/>
      <c r="E54" s="334"/>
      <c r="F54" s="334"/>
      <c r="G54" s="337">
        <f ca="1">COUNTIFS(C6:C50,"&lt;&gt;",C6:C50,"&lt;&gt;n/a",C6:C50,"&lt;&gt;x",C6:C50,"&lt;&gt;1")</f>
        <v>0</v>
      </c>
      <c r="H54" s="338" t="str">
        <f ca="1">IFERROR(G54/G56,"")</f>
        <v/>
      </c>
      <c r="I54" s="334"/>
      <c r="J54" s="334"/>
      <c r="K54" s="334"/>
      <c r="L54" s="334"/>
      <c r="M54" s="334"/>
      <c r="N54" s="334"/>
    </row>
    <row r="55" spans="2:14">
      <c r="B55" s="334" t="s">
        <v>136</v>
      </c>
      <c r="C55" s="334"/>
      <c r="D55" s="334"/>
      <c r="E55" s="334"/>
      <c r="F55" s="334"/>
      <c r="G55" s="337">
        <f ca="1">COUNTIF(C6:C50,"n/a")</f>
        <v>0</v>
      </c>
      <c r="H55" s="338" t="str">
        <f ca="1">IFERROR(G55/G56,"")</f>
        <v/>
      </c>
      <c r="I55" s="334"/>
      <c r="J55" s="334"/>
      <c r="K55" s="334"/>
      <c r="L55" s="334"/>
      <c r="M55" s="334"/>
      <c r="N55" s="334"/>
    </row>
    <row r="56" spans="2:14">
      <c r="B56" s="334" t="s">
        <v>137</v>
      </c>
      <c r="C56" s="334"/>
      <c r="D56" s="334"/>
      <c r="E56" s="334"/>
      <c r="F56" s="334"/>
      <c r="G56" s="337">
        <f ca="1">SUM(G53:G55)</f>
        <v>0</v>
      </c>
      <c r="H56" s="339" t="str">
        <f ca="1">IF(OR(G56=0,G56=26),"","NOTE: Total should be equal to 26, please review actions")</f>
        <v/>
      </c>
      <c r="I56" s="334"/>
      <c r="J56" s="334"/>
      <c r="K56" s="334"/>
      <c r="L56" s="334"/>
      <c r="M56" s="334"/>
      <c r="N56" s="334"/>
    </row>
    <row r="57" spans="2:14">
      <c r="B57" s="1"/>
      <c r="C57" s="1"/>
      <c r="D57" s="1"/>
      <c r="E57" s="1"/>
      <c r="F57" s="1"/>
      <c r="G57" s="1"/>
      <c r="H57" s="1"/>
      <c r="I57" s="1"/>
      <c r="J57" s="1"/>
      <c r="K57" s="1"/>
      <c r="L57" s="1"/>
      <c r="M57" s="1"/>
      <c r="N57" s="1"/>
    </row>
    <row r="58" spans="2:14" ht="13">
      <c r="B58" s="10" t="s">
        <v>810</v>
      </c>
      <c r="C58" s="1"/>
      <c r="D58" s="1"/>
      <c r="E58" s="1"/>
      <c r="F58" s="1" t="str">
        <f>F1</f>
        <v>Enter the name of your Service here.</v>
      </c>
      <c r="G58" s="1"/>
      <c r="H58" s="1"/>
      <c r="I58" s="1"/>
      <c r="J58" s="1"/>
      <c r="K58" s="1"/>
      <c r="L58" s="1"/>
      <c r="M58" s="1"/>
      <c r="N58" s="1"/>
    </row>
    <row r="59" spans="2:14">
      <c r="B59" s="1" t="s">
        <v>819</v>
      </c>
      <c r="C59" s="1"/>
      <c r="D59" s="1"/>
      <c r="E59" s="1"/>
      <c r="F59" s="1"/>
      <c r="G59" s="1"/>
      <c r="H59" s="1"/>
      <c r="I59" s="1"/>
      <c r="J59" s="1"/>
      <c r="K59" s="1"/>
      <c r="L59" s="1"/>
      <c r="M59" s="1"/>
      <c r="N59" s="1"/>
    </row>
    <row r="60" spans="2:14">
      <c r="B60" s="1"/>
      <c r="C60" s="1"/>
      <c r="D60" s="1"/>
      <c r="E60" s="1"/>
      <c r="F60" s="1"/>
      <c r="G60" s="1"/>
      <c r="H60" s="1"/>
      <c r="I60" s="1"/>
      <c r="J60" s="1"/>
      <c r="K60" s="1"/>
      <c r="L60" s="1"/>
      <c r="M60" s="1"/>
      <c r="N60" s="1"/>
    </row>
    <row r="61" spans="2:14">
      <c r="B61" s="403" t="s">
        <v>120</v>
      </c>
      <c r="C61" s="410" t="s">
        <v>121</v>
      </c>
      <c r="D61" s="403" t="s">
        <v>115</v>
      </c>
      <c r="E61" s="403"/>
      <c r="F61" s="403"/>
      <c r="G61" s="403"/>
      <c r="H61" s="403"/>
      <c r="I61" s="403"/>
      <c r="J61" s="403"/>
      <c r="K61" s="403"/>
      <c r="L61" s="403"/>
      <c r="M61" s="403"/>
      <c r="N61" s="36" t="s">
        <v>114</v>
      </c>
    </row>
    <row r="62" spans="2:14">
      <c r="B62" s="403"/>
      <c r="C62" s="410"/>
      <c r="D62" s="37">
        <v>0</v>
      </c>
      <c r="E62" s="37">
        <v>0.1</v>
      </c>
      <c r="F62" s="37">
        <v>0.2</v>
      </c>
      <c r="G62" s="37">
        <v>0.3</v>
      </c>
      <c r="H62" s="37">
        <v>0.4</v>
      </c>
      <c r="I62" s="37">
        <v>0.5</v>
      </c>
      <c r="J62" s="37">
        <v>0.6</v>
      </c>
      <c r="K62" s="37">
        <v>0.7</v>
      </c>
      <c r="L62" s="37">
        <v>0.8</v>
      </c>
      <c r="M62" s="37">
        <v>0.9</v>
      </c>
      <c r="N62" s="37">
        <v>1</v>
      </c>
    </row>
    <row r="63" spans="2:14" ht="13">
      <c r="B63" s="22" t="s">
        <v>43</v>
      </c>
      <c r="C63" s="1"/>
      <c r="D63" s="1"/>
      <c r="E63" s="1"/>
      <c r="F63" s="1"/>
      <c r="G63" s="1"/>
      <c r="H63" s="1"/>
      <c r="I63" s="1"/>
      <c r="J63" s="1"/>
      <c r="K63" s="1"/>
      <c r="L63" s="1"/>
      <c r="M63" s="1"/>
      <c r="N63" s="18"/>
    </row>
    <row r="64" spans="2:14" ht="13">
      <c r="B64" s="348" t="s">
        <v>44</v>
      </c>
      <c r="C64" s="349"/>
      <c r="D64" s="349"/>
      <c r="E64" s="349"/>
      <c r="F64" s="349"/>
      <c r="G64" s="349"/>
      <c r="H64" s="349"/>
      <c r="I64" s="349"/>
      <c r="J64" s="349"/>
      <c r="K64" s="349"/>
      <c r="L64" s="349"/>
      <c r="M64" s="349"/>
      <c r="N64" s="350"/>
    </row>
    <row r="65" spans="2:14">
      <c r="B65" s="17" t="s">
        <v>45</v>
      </c>
      <c r="C65" s="1"/>
      <c r="D65" s="1"/>
      <c r="E65" s="1"/>
      <c r="F65" s="1"/>
      <c r="G65" s="1"/>
      <c r="H65" s="1"/>
      <c r="I65" s="1"/>
      <c r="J65" s="1"/>
      <c r="K65" s="1"/>
      <c r="L65" s="1"/>
      <c r="M65" s="1"/>
      <c r="N65" s="18"/>
    </row>
    <row r="66" spans="2:14">
      <c r="B66" s="355">
        <v>2.0099999999999998</v>
      </c>
      <c r="C66" s="16" t="str">
        <f ca="1">IF('Reference sheet'!G50="","x",'Reference sheet'!G50)</f>
        <v>x</v>
      </c>
      <c r="D66" s="1" t="str">
        <f ca="1">IF(C66="x","",IF(C66="n/a",".",IF(AND(C66&gt;=0%,C66&lt;=59%),"..",IF(AND(C66&gt;=60%,C66&lt;=99%),"…",IF(C66=100%,"….","")))))</f>
        <v/>
      </c>
      <c r="E66" s="1" t="str">
        <f ca="1">IF(C66="x","",IF(C66="n/a",".",IF(AND(C66&gt;=10%,C66&lt;=59%),"..",IF(AND(C66&gt;=60%,C66&lt;=99%),"…",IF(C66=100%,"….","")))))</f>
        <v/>
      </c>
      <c r="F66" s="1" t="str">
        <f ca="1">IF(C66="x","",IF(C66="n/a",".",IF(AND(C66&gt;=20%,C66&lt;=59%),"..",IF(AND(C66&gt;=60%,C66&lt;=99%),"…",IF(C66=100%,"….","")))))</f>
        <v/>
      </c>
      <c r="G66" s="1" t="str">
        <f ca="1">IF(C66="x","",IF(C66="n/a",".",IF(AND(C66&gt;=30%,C66&lt;=59%),"..",IF(AND(C66&gt;=60%,C66&lt;=99%),"…",IF(C66=100%,"….","")))))</f>
        <v/>
      </c>
      <c r="H66" s="1" t="str">
        <f ca="1">IF(C66="x","",IF(C66="n/a",".",IF(AND(C66&gt;=40%,C66&lt;=59%),"..",IF(AND(C66&gt;=60%,C66&lt;=99%),"…",IF(C66=100%,"….","")))))</f>
        <v/>
      </c>
      <c r="I66" s="1" t="str">
        <f ca="1">IF(C66="x","",IF(C66="n/a",".",IF(AND(C66&gt;=50%,C66&lt;=59%),"..",IF(AND(C66&gt;=60%,C66&lt;=99%),"…",IF(C66=100%,"….","")))))</f>
        <v/>
      </c>
      <c r="J66" s="1" t="str">
        <f ca="1">IF(C66="x","",IF(C66="n/a",".",IF(AND(C66&gt;=60%,C66&lt;=99%),"…",IF(C66=100%,"….",""))))</f>
        <v/>
      </c>
      <c r="K66" s="1" t="str">
        <f ca="1">IF(C66="x","",IF(C66="n/a",".",IF(AND(C66&gt;=70%,C66&lt;=99%),"…",IF(C66=100%,"….",""))))</f>
        <v/>
      </c>
      <c r="L66" s="1" t="str">
        <f ca="1">IF(C66="x","",IF(C66="n/a",".",IF(AND(C66&gt;=80%,C66&lt;=99%),"…",IF(C66=100%,"….",""))))</f>
        <v/>
      </c>
      <c r="M66" s="1" t="str">
        <f ca="1">IF(C66="x","",IF(C66="n/a",".",IF(AND(C66&gt;=90%,C66&lt;=99%),"…",IF(C66=100%,"….",""))))</f>
        <v/>
      </c>
      <c r="N66" s="18" t="str">
        <f ca="1">IF(C66="x","",IF(C66="n/a",".",IF(C66=100%,"….","")))</f>
        <v/>
      </c>
    </row>
    <row r="67" spans="2:14">
      <c r="B67" s="17" t="s">
        <v>46</v>
      </c>
      <c r="C67" s="16"/>
      <c r="D67" s="1"/>
      <c r="E67" s="1"/>
      <c r="F67" s="1"/>
      <c r="G67" s="1"/>
      <c r="H67" s="1"/>
      <c r="I67" s="1"/>
      <c r="J67" s="1"/>
      <c r="K67" s="1"/>
      <c r="L67" s="1"/>
      <c r="M67" s="1"/>
      <c r="N67" s="18"/>
    </row>
    <row r="68" spans="2:14">
      <c r="B68" s="355">
        <v>2.02</v>
      </c>
      <c r="C68" s="16" t="str">
        <f ca="1">IF('Reference sheet'!G52="","x",'Reference sheet'!G52)</f>
        <v>x</v>
      </c>
      <c r="D68" s="1" t="str">
        <f ca="1">IF(C68="x","",IF(C68="n/a",".",IF(AND(C68&gt;=0%,C68&lt;=59%),"..",IF(AND(C68&gt;=60%,C68&lt;=99%),"…",IF(C68=100%,"….","")))))</f>
        <v/>
      </c>
      <c r="E68" s="1" t="str">
        <f ca="1">IF(C68="x","",IF(C68="n/a",".",IF(AND(C68&gt;=10%,C68&lt;=59%),"..",IF(AND(C68&gt;=60%,C68&lt;=99%),"…",IF(C68=100%,"….","")))))</f>
        <v/>
      </c>
      <c r="F68" s="1" t="str">
        <f ca="1">IF(C68="x","",IF(C68="n/a",".",IF(AND(C68&gt;=20%,C68&lt;=59%),"..",IF(AND(C68&gt;=60%,C68&lt;=99%),"…",IF(C68=100%,"….","")))))</f>
        <v/>
      </c>
      <c r="G68" s="1" t="str">
        <f ca="1">IF(C68="x","",IF(C68="n/a",".",IF(AND(C68&gt;=30%,C68&lt;=59%),"..",IF(AND(C68&gt;=60%,C68&lt;=99%),"…",IF(C68=100%,"….","")))))</f>
        <v/>
      </c>
      <c r="H68" s="1" t="str">
        <f ca="1">IF(C68="x","",IF(C68="n/a",".",IF(AND(C68&gt;=40%,C68&lt;=59%),"..",IF(AND(C68&gt;=60%,C68&lt;=99%),"…",IF(C68=100%,"….","")))))</f>
        <v/>
      </c>
      <c r="I68" s="1" t="str">
        <f ca="1">IF(C68="x","",IF(C68="n/a",".",IF(AND(C68&gt;=50%,C68&lt;=59%),"..",IF(AND(C68&gt;=60%,C68&lt;=99%),"…",IF(C68=100%,"….","")))))</f>
        <v/>
      </c>
      <c r="J68" s="1" t="str">
        <f ca="1">IF(C68="x","",IF(C68="n/a",".",IF(AND(C68&gt;=60%,C68&lt;=99%),"…",IF(C68=100%,"….",""))))</f>
        <v/>
      </c>
      <c r="K68" s="1" t="str">
        <f ca="1">IF(C68="x","",IF(C68="n/a",".",IF(AND(C68&gt;=70%,C68&lt;=99%),"…",IF(C68=100%,"….",""))))</f>
        <v/>
      </c>
      <c r="L68" s="1" t="str">
        <f ca="1">IF(C68="x","",IF(C68="n/a",".",IF(AND(C68&gt;=80%,C68&lt;=99%),"…",IF(C68=100%,"….",""))))</f>
        <v/>
      </c>
      <c r="M68" s="1" t="str">
        <f ca="1">IF(C68="x","",IF(C68="n/a",".",IF(AND(C68&gt;=90%,C68&lt;=99%),"…",IF(C68=100%,"….",""))))</f>
        <v/>
      </c>
      <c r="N68" s="18" t="str">
        <f ca="1">IF(C68="x","",IF(C68="n/a",".",IF(C68=100%,"….","")))</f>
        <v/>
      </c>
    </row>
    <row r="69" spans="2:14" ht="13">
      <c r="B69" s="348" t="s">
        <v>47</v>
      </c>
      <c r="C69" s="349"/>
      <c r="D69" s="349"/>
      <c r="E69" s="349"/>
      <c r="F69" s="349"/>
      <c r="G69" s="349"/>
      <c r="H69" s="349"/>
      <c r="I69" s="349"/>
      <c r="J69" s="349"/>
      <c r="K69" s="349"/>
      <c r="L69" s="349"/>
      <c r="M69" s="349"/>
      <c r="N69" s="350"/>
    </row>
    <row r="70" spans="2:14">
      <c r="B70" s="17" t="s">
        <v>644</v>
      </c>
      <c r="C70" s="16"/>
      <c r="D70" s="1"/>
      <c r="E70" s="1"/>
      <c r="F70" s="1"/>
      <c r="G70" s="1"/>
      <c r="H70" s="1"/>
      <c r="I70" s="1"/>
      <c r="J70" s="1"/>
      <c r="K70" s="1"/>
      <c r="L70" s="1"/>
      <c r="M70" s="1"/>
      <c r="N70" s="18"/>
    </row>
    <row r="71" spans="2:14">
      <c r="B71" s="355">
        <v>2.0299999999999998</v>
      </c>
      <c r="C71" s="16" t="str">
        <f ca="1">IF('Reference sheet'!G55="","x",'Reference sheet'!G55)</f>
        <v>x</v>
      </c>
      <c r="D71" s="25" t="str">
        <f t="shared" ref="D71:D76" ca="1" si="4">IF(C71="x","",IF(C71="n/a",".",IF(AND(C71&gt;=0%,C71&lt;=59%),"..",IF(AND(C71&gt;=60%,C71&lt;=99%),"…",IF(C71=100%,"….","")))))</f>
        <v/>
      </c>
      <c r="E71" s="25" t="str">
        <f t="shared" ref="E71:E74" ca="1" si="5">IF(C71="x","",IF(C71="n/a",".",IF(AND(C71&gt;=10%,C71&lt;=59%),"..",IF(AND(C71&gt;=60%,C71&lt;=99%),"…",IF(C71=100%,"….","")))))</f>
        <v/>
      </c>
      <c r="F71" s="25" t="str">
        <f t="shared" ref="F71:F74" ca="1" si="6">IF(C71="x","",IF(C71="n/a",".",IF(AND(C71&gt;=20%,C71&lt;=59%),"..",IF(AND(C71&gt;=60%,C71&lt;=99%),"…",IF(C71=100%,"….","")))))</f>
        <v/>
      </c>
      <c r="G71" s="25" t="str">
        <f t="shared" ref="G71:G74" ca="1" si="7">IF(C71="x","",IF(C71="n/a",".",IF(AND(C71&gt;=30%,C71&lt;=59%),"..",IF(AND(C71&gt;=60%,C71&lt;=99%),"…",IF(C71=100%,"….","")))))</f>
        <v/>
      </c>
      <c r="H71" s="25" t="str">
        <f t="shared" ref="H71:H74" ca="1" si="8">IF(C71="x","",IF(C71="n/a",".",IF(AND(C71&gt;=40%,C71&lt;=59%),"..",IF(AND(C71&gt;=60%,C71&lt;=99%),"…",IF(C71=100%,"….","")))))</f>
        <v/>
      </c>
      <c r="I71" s="25" t="str">
        <f t="shared" ref="I71:I74" ca="1" si="9">IF(C71="x","",IF(C71="n/a",".",IF(AND(C71&gt;=50%,C71&lt;=59%),"..",IF(AND(C71&gt;=60%,C71&lt;=99%),"…",IF(C71=100%,"….","")))))</f>
        <v/>
      </c>
      <c r="J71" s="25" t="str">
        <f t="shared" ref="J71:J74" ca="1" si="10">IF(C71="x","",IF(C71="n/a",".",IF(AND(C71&gt;=60%,C71&lt;=99%),"…",IF(C71=100%,"….",""))))</f>
        <v/>
      </c>
      <c r="K71" s="25" t="str">
        <f t="shared" ref="K71:K74" ca="1" si="11">IF(C71="x","",IF(C71="n/a",".",IF(AND(C71&gt;=70%,C71&lt;=99%),"…",IF(C71=100%,"….",""))))</f>
        <v/>
      </c>
      <c r="L71" s="25" t="str">
        <f t="shared" ref="L71:L74" ca="1" si="12">IF(C71="x","",IF(C71="n/a",".",IF(AND(C71&gt;=80%,C71&lt;=99%),"…",IF(C71=100%,"….",""))))</f>
        <v/>
      </c>
      <c r="M71" s="25" t="str">
        <f t="shared" ref="M71:M74" ca="1" si="13">IF(C71="x","",IF(C71="n/a",".",IF(AND(C71&gt;=90%,C71&lt;=99%),"…",IF(C71=100%,"….",""))))</f>
        <v/>
      </c>
      <c r="N71" s="26" t="str">
        <f t="shared" ref="N71:N74" ca="1" si="14">IF(C71="x","",IF(C71="n/a",".",IF(C71=100%,"….","")))</f>
        <v/>
      </c>
    </row>
    <row r="72" spans="2:14">
      <c r="B72" s="17" t="s">
        <v>807</v>
      </c>
      <c r="C72" s="16"/>
      <c r="D72" s="1"/>
      <c r="E72" s="1"/>
      <c r="F72" s="1"/>
      <c r="G72" s="1"/>
      <c r="H72" s="1"/>
      <c r="I72" s="1"/>
      <c r="J72" s="1"/>
      <c r="K72" s="1"/>
      <c r="L72" s="1"/>
      <c r="M72" s="1"/>
      <c r="N72" s="18"/>
    </row>
    <row r="73" spans="2:14">
      <c r="B73" s="355">
        <v>2.04</v>
      </c>
      <c r="C73" s="172" t="str">
        <f ca="1">IF('Reference sheet'!G57="","x",'Reference sheet'!G57)</f>
        <v>x</v>
      </c>
      <c r="D73" s="25" t="str">
        <f t="shared" ca="1" si="4"/>
        <v/>
      </c>
      <c r="E73" s="25" t="str">
        <f t="shared" ca="1" si="5"/>
        <v/>
      </c>
      <c r="F73" s="25" t="str">
        <f t="shared" ca="1" si="6"/>
        <v/>
      </c>
      <c r="G73" s="25" t="str">
        <f t="shared" ca="1" si="7"/>
        <v/>
      </c>
      <c r="H73" s="25" t="str">
        <f t="shared" ca="1" si="8"/>
        <v/>
      </c>
      <c r="I73" s="25" t="str">
        <f t="shared" ca="1" si="9"/>
        <v/>
      </c>
      <c r="J73" s="25" t="str">
        <f t="shared" ca="1" si="10"/>
        <v/>
      </c>
      <c r="K73" s="25" t="str">
        <f t="shared" ca="1" si="11"/>
        <v/>
      </c>
      <c r="L73" s="25" t="str">
        <f t="shared" ca="1" si="12"/>
        <v/>
      </c>
      <c r="M73" s="25" t="str">
        <f t="shared" ca="1" si="13"/>
        <v/>
      </c>
      <c r="N73" s="26" t="str">
        <f t="shared" ca="1" si="14"/>
        <v/>
      </c>
    </row>
    <row r="74" spans="2:14">
      <c r="B74" s="355">
        <v>2.0499999999999998</v>
      </c>
      <c r="C74" s="174" t="str">
        <f ca="1">IF('Reference sheet'!G58="","x",'Reference sheet'!G58)</f>
        <v>x</v>
      </c>
      <c r="D74" s="25" t="str">
        <f t="shared" ca="1" si="4"/>
        <v/>
      </c>
      <c r="E74" s="25" t="str">
        <f t="shared" ca="1" si="5"/>
        <v/>
      </c>
      <c r="F74" s="25" t="str">
        <f t="shared" ca="1" si="6"/>
        <v/>
      </c>
      <c r="G74" s="25" t="str">
        <f t="shared" ca="1" si="7"/>
        <v/>
      </c>
      <c r="H74" s="25" t="str">
        <f t="shared" ca="1" si="8"/>
        <v/>
      </c>
      <c r="I74" s="25" t="str">
        <f t="shared" ca="1" si="9"/>
        <v/>
      </c>
      <c r="J74" s="25" t="str">
        <f t="shared" ca="1" si="10"/>
        <v/>
      </c>
      <c r="K74" s="25" t="str">
        <f t="shared" ca="1" si="11"/>
        <v/>
      </c>
      <c r="L74" s="25" t="str">
        <f t="shared" ca="1" si="12"/>
        <v/>
      </c>
      <c r="M74" s="25" t="str">
        <f t="shared" ca="1" si="13"/>
        <v/>
      </c>
      <c r="N74" s="26" t="str">
        <f t="shared" ca="1" si="14"/>
        <v/>
      </c>
    </row>
    <row r="75" spans="2:14">
      <c r="B75" s="355">
        <v>2.06</v>
      </c>
      <c r="C75" s="174" t="str">
        <f ca="1">IF('Reference sheet'!G59="","x",'Reference sheet'!G59)</f>
        <v>x</v>
      </c>
      <c r="D75" s="25" t="str">
        <f t="shared" ca="1" si="4"/>
        <v/>
      </c>
      <c r="E75" s="25" t="str">
        <f t="shared" ref="E75:E76" ca="1" si="15">IF(C75="x","",IF(C75="n/a",".",IF(AND(C75&gt;=10%,C75&lt;=59%),"..",IF(AND(C75&gt;=60%,C75&lt;=99%),"…",IF(C75=100%,"….","")))))</f>
        <v/>
      </c>
      <c r="F75" s="25" t="str">
        <f t="shared" ref="F75:F76" ca="1" si="16">IF(C75="x","",IF(C75="n/a",".",IF(AND(C75&gt;=20%,C75&lt;=59%),"..",IF(AND(C75&gt;=60%,C75&lt;=99%),"…",IF(C75=100%,"….","")))))</f>
        <v/>
      </c>
      <c r="G75" s="25" t="str">
        <f t="shared" ref="G75:G76" ca="1" si="17">IF(C75="x","",IF(C75="n/a",".",IF(AND(C75&gt;=30%,C75&lt;=59%),"..",IF(AND(C75&gt;=60%,C75&lt;=99%),"…",IF(C75=100%,"….","")))))</f>
        <v/>
      </c>
      <c r="H75" s="25" t="str">
        <f t="shared" ref="H75:H76" ca="1" si="18">IF(C75="x","",IF(C75="n/a",".",IF(AND(C75&gt;=40%,C75&lt;=59%),"..",IF(AND(C75&gt;=60%,C75&lt;=99%),"…",IF(C75=100%,"….","")))))</f>
        <v/>
      </c>
      <c r="I75" s="25" t="str">
        <f t="shared" ref="I75:I76" ca="1" si="19">IF(C75="x","",IF(C75="n/a",".",IF(AND(C75&gt;=50%,C75&lt;=59%),"..",IF(AND(C75&gt;=60%,C75&lt;=99%),"…",IF(C75=100%,"….","")))))</f>
        <v/>
      </c>
      <c r="J75" s="25" t="str">
        <f t="shared" ref="J75:J76" ca="1" si="20">IF(C75="x","",IF(C75="n/a",".",IF(AND(C75&gt;=60%,C75&lt;=99%),"…",IF(C75=100%,"….",""))))</f>
        <v/>
      </c>
      <c r="K75" s="25" t="str">
        <f t="shared" ref="K75:K76" ca="1" si="21">IF(C75="x","",IF(C75="n/a",".",IF(AND(C75&gt;=70%,C75&lt;=99%),"…",IF(C75=100%,"….",""))))</f>
        <v/>
      </c>
      <c r="L75" s="25" t="str">
        <f t="shared" ref="L75:L76" ca="1" si="22">IF(C75="x","",IF(C75="n/a",".",IF(AND(C75&gt;=80%,C75&lt;=99%),"…",IF(C75=100%,"….",""))))</f>
        <v/>
      </c>
      <c r="M75" s="25" t="str">
        <f t="shared" ref="M75:M76" ca="1" si="23">IF(C75="x","",IF(C75="n/a",".",IF(AND(C75&gt;=90%,C75&lt;=99%),"…",IF(C75=100%,"….",""))))</f>
        <v/>
      </c>
      <c r="N75" s="26" t="str">
        <f t="shared" ref="N75:N76" ca="1" si="24">IF(C75="x","",IF(C75="n/a",".",IF(C75=100%,"….","")))</f>
        <v/>
      </c>
    </row>
    <row r="76" spans="2:14">
      <c r="B76" s="355">
        <v>2.0699999999999998</v>
      </c>
      <c r="C76" s="174" t="str">
        <f ca="1">IF('Reference sheet'!G60="","x",'Reference sheet'!G60)</f>
        <v>x</v>
      </c>
      <c r="D76" s="25" t="str">
        <f t="shared" ca="1" si="4"/>
        <v/>
      </c>
      <c r="E76" s="25" t="str">
        <f t="shared" ca="1" si="15"/>
        <v/>
      </c>
      <c r="F76" s="25" t="str">
        <f t="shared" ca="1" si="16"/>
        <v/>
      </c>
      <c r="G76" s="25" t="str">
        <f t="shared" ca="1" si="17"/>
        <v/>
      </c>
      <c r="H76" s="25" t="str">
        <f t="shared" ca="1" si="18"/>
        <v/>
      </c>
      <c r="I76" s="25" t="str">
        <f t="shared" ca="1" si="19"/>
        <v/>
      </c>
      <c r="J76" s="25" t="str">
        <f t="shared" ca="1" si="20"/>
        <v/>
      </c>
      <c r="K76" s="25" t="str">
        <f t="shared" ca="1" si="21"/>
        <v/>
      </c>
      <c r="L76" s="25" t="str">
        <f t="shared" ca="1" si="22"/>
        <v/>
      </c>
      <c r="M76" s="25" t="str">
        <f t="shared" ca="1" si="23"/>
        <v/>
      </c>
      <c r="N76" s="26" t="str">
        <f t="shared" ca="1" si="24"/>
        <v/>
      </c>
    </row>
    <row r="77" spans="2:14">
      <c r="B77" s="17" t="s">
        <v>620</v>
      </c>
      <c r="C77" s="16"/>
      <c r="D77" s="1"/>
      <c r="E77" s="1"/>
      <c r="F77" s="1"/>
      <c r="G77" s="1"/>
      <c r="H77" s="1"/>
      <c r="I77" s="1"/>
      <c r="J77" s="1"/>
      <c r="K77" s="1"/>
      <c r="L77" s="1"/>
      <c r="M77" s="1"/>
      <c r="N77" s="18"/>
    </row>
    <row r="78" spans="2:14">
      <c r="B78" s="355">
        <v>2.08</v>
      </c>
      <c r="C78" s="172" t="str">
        <f ca="1">IF('Reference sheet'!G62="","x",'Reference sheet'!G62)</f>
        <v>x</v>
      </c>
      <c r="D78" s="23" t="str">
        <f t="shared" ref="D78:D80" ca="1" si="25">IF(C78="x","",IF(C78="n/a",".",IF(AND(C78&gt;=0%,C78&lt;=59%),"..",IF(AND(C78&gt;=60%,C78&lt;=99%),"…",IF(C78=100%,"….","")))))</f>
        <v/>
      </c>
      <c r="E78" s="23" t="str">
        <f t="shared" ref="E78:E80" ca="1" si="26">IF(C78="x","",IF(C78="n/a",".",IF(AND(C78&gt;=10%,C78&lt;=59%),"..",IF(AND(C78&gt;=60%,C78&lt;=99%),"…",IF(C78=100%,"….","")))))</f>
        <v/>
      </c>
      <c r="F78" s="23" t="str">
        <f t="shared" ref="F78:F80" ca="1" si="27">IF(C78="x","",IF(C78="n/a",".",IF(AND(C78&gt;=20%,C78&lt;=59%),"..",IF(AND(C78&gt;=60%,C78&lt;=99%),"…",IF(C78=100%,"….","")))))</f>
        <v/>
      </c>
      <c r="G78" s="23" t="str">
        <f t="shared" ref="G78:G80" ca="1" si="28">IF(C78="x","",IF(C78="n/a",".",IF(AND(C78&gt;=30%,C78&lt;=59%),"..",IF(AND(C78&gt;=60%,C78&lt;=99%),"…",IF(C78=100%,"….","")))))</f>
        <v/>
      </c>
      <c r="H78" s="23" t="str">
        <f t="shared" ref="H78:H80" ca="1" si="29">IF(C78="x","",IF(C78="n/a",".",IF(AND(C78&gt;=40%,C78&lt;=59%),"..",IF(AND(C78&gt;=60%,C78&lt;=99%),"…",IF(C78=100%,"….","")))))</f>
        <v/>
      </c>
      <c r="I78" s="23" t="str">
        <f t="shared" ref="I78:I80" ca="1" si="30">IF(C78="x","",IF(C78="n/a",".",IF(AND(C78&gt;=50%,C78&lt;=59%),"..",IF(AND(C78&gt;=60%,C78&lt;=99%),"…",IF(C78=100%,"….","")))))</f>
        <v/>
      </c>
      <c r="J78" s="23" t="str">
        <f t="shared" ref="J78:J80" ca="1" si="31">IF(C78="x","",IF(C78="n/a",".",IF(AND(C78&gt;=60%,C78&lt;=99%),"…",IF(C78=100%,"….",""))))</f>
        <v/>
      </c>
      <c r="K78" s="23" t="str">
        <f t="shared" ref="K78:K80" ca="1" si="32">IF(C78="x","",IF(C78="n/a",".",IF(AND(C78&gt;=70%,C78&lt;=99%),"…",IF(C78=100%,"….",""))))</f>
        <v/>
      </c>
      <c r="L78" s="23" t="str">
        <f t="shared" ref="L78:L80" ca="1" si="33">IF(C78="x","",IF(C78="n/a",".",IF(AND(C78&gt;=80%,C78&lt;=99%),"…",IF(C78=100%,"….",""))))</f>
        <v/>
      </c>
      <c r="M78" s="23" t="str">
        <f t="shared" ref="M78:M80" ca="1" si="34">IF(C78="x","",IF(C78="n/a",".",IF(AND(C78&gt;=90%,C78&lt;=99%),"…",IF(C78=100%,"….",""))))</f>
        <v/>
      </c>
      <c r="N78" s="24" t="str">
        <f t="shared" ref="N78:N80" ca="1" si="35">IF(C78="x","",IF(C78="n/a",".",IF(C78=100%,"….","")))</f>
        <v/>
      </c>
    </row>
    <row r="79" spans="2:14">
      <c r="B79" s="355">
        <v>2.09</v>
      </c>
      <c r="C79" s="174" t="str">
        <f ca="1">IF('Reference sheet'!G63="","x",'Reference sheet'!G63)</f>
        <v>x</v>
      </c>
      <c r="D79" s="25" t="str">
        <f t="shared" ca="1" si="25"/>
        <v/>
      </c>
      <c r="E79" s="25" t="str">
        <f t="shared" ca="1" si="26"/>
        <v/>
      </c>
      <c r="F79" s="25" t="str">
        <f t="shared" ca="1" si="27"/>
        <v/>
      </c>
      <c r="G79" s="25" t="str">
        <f t="shared" ca="1" si="28"/>
        <v/>
      </c>
      <c r="H79" s="25" t="str">
        <f t="shared" ca="1" si="29"/>
        <v/>
      </c>
      <c r="I79" s="25" t="str">
        <f t="shared" ca="1" si="30"/>
        <v/>
      </c>
      <c r="J79" s="25" t="str">
        <f t="shared" ca="1" si="31"/>
        <v/>
      </c>
      <c r="K79" s="25" t="str">
        <f t="shared" ca="1" si="32"/>
        <v/>
      </c>
      <c r="L79" s="25" t="str">
        <f t="shared" ca="1" si="33"/>
        <v/>
      </c>
      <c r="M79" s="25" t="str">
        <f t="shared" ca="1" si="34"/>
        <v/>
      </c>
      <c r="N79" s="26" t="str">
        <f t="shared" ca="1" si="35"/>
        <v/>
      </c>
    </row>
    <row r="80" spans="2:14">
      <c r="B80" s="356">
        <v>2.1</v>
      </c>
      <c r="C80" s="173" t="str">
        <f ca="1">IF('Reference sheet'!G64="","x",'Reference sheet'!G64)</f>
        <v>x</v>
      </c>
      <c r="D80" s="27" t="str">
        <f t="shared" ca="1" si="25"/>
        <v/>
      </c>
      <c r="E80" s="27" t="str">
        <f t="shared" ca="1" si="26"/>
        <v/>
      </c>
      <c r="F80" s="27" t="str">
        <f t="shared" ca="1" si="27"/>
        <v/>
      </c>
      <c r="G80" s="27" t="str">
        <f t="shared" ca="1" si="28"/>
        <v/>
      </c>
      <c r="H80" s="27" t="str">
        <f t="shared" ca="1" si="29"/>
        <v/>
      </c>
      <c r="I80" s="27" t="str">
        <f t="shared" ca="1" si="30"/>
        <v/>
      </c>
      <c r="J80" s="27" t="str">
        <f t="shared" ca="1" si="31"/>
        <v/>
      </c>
      <c r="K80" s="27" t="str">
        <f t="shared" ca="1" si="32"/>
        <v/>
      </c>
      <c r="L80" s="27" t="str">
        <f t="shared" ca="1" si="33"/>
        <v/>
      </c>
      <c r="M80" s="27" t="str">
        <f t="shared" ca="1" si="34"/>
        <v/>
      </c>
      <c r="N80" s="28" t="str">
        <f t="shared" ca="1" si="35"/>
        <v/>
      </c>
    </row>
    <row r="81" spans="1:14">
      <c r="B81" s="17" t="s">
        <v>646</v>
      </c>
      <c r="C81" s="16"/>
      <c r="D81" s="1"/>
      <c r="E81" s="1"/>
      <c r="F81" s="1"/>
      <c r="G81" s="1"/>
      <c r="H81" s="1"/>
      <c r="I81" s="1"/>
      <c r="J81" s="1"/>
      <c r="K81" s="1"/>
      <c r="L81" s="1"/>
      <c r="M81" s="1"/>
      <c r="N81" s="18"/>
    </row>
    <row r="82" spans="1:14">
      <c r="B82" s="355">
        <v>2.11</v>
      </c>
      <c r="C82" s="16" t="str">
        <f ca="1">IF('Reference sheet'!G66="","x",'Reference sheet'!G66)</f>
        <v>x</v>
      </c>
      <c r="D82" s="23" t="str">
        <f t="shared" ref="D82:D87" ca="1" si="36">IF(C82="x","",IF(C82="n/a",".",IF(AND(C82&gt;=0%,C82&lt;=59%),"..",IF(AND(C82&gt;=60%,C82&lt;=99%),"…",IF(C82=100%,"….","")))))</f>
        <v/>
      </c>
      <c r="E82" s="23" t="str">
        <f t="shared" ref="E82:E87" ca="1" si="37">IF(C82="x","",IF(C82="n/a",".",IF(AND(C82&gt;=10%,C82&lt;=59%),"..",IF(AND(C82&gt;=60%,C82&lt;=99%),"…",IF(C82=100%,"….","")))))</f>
        <v/>
      </c>
      <c r="F82" s="23" t="str">
        <f t="shared" ref="F82:F87" ca="1" si="38">IF(C82="x","",IF(C82="n/a",".",IF(AND(C82&gt;=20%,C82&lt;=59%),"..",IF(AND(C82&gt;=60%,C82&lt;=99%),"…",IF(C82=100%,"….","")))))</f>
        <v/>
      </c>
      <c r="G82" s="23" t="str">
        <f t="shared" ref="G82:G87" ca="1" si="39">IF(C82="x","",IF(C82="n/a",".",IF(AND(C82&gt;=30%,C82&lt;=59%),"..",IF(AND(C82&gt;=60%,C82&lt;=99%),"…",IF(C82=100%,"….","")))))</f>
        <v/>
      </c>
      <c r="H82" s="23" t="str">
        <f t="shared" ref="H82:H87" ca="1" si="40">IF(C82="x","",IF(C82="n/a",".",IF(AND(C82&gt;=40%,C82&lt;=59%),"..",IF(AND(C82&gt;=60%,C82&lt;=99%),"…",IF(C82=100%,"….","")))))</f>
        <v/>
      </c>
      <c r="I82" s="23" t="str">
        <f t="shared" ref="I82:I87" ca="1" si="41">IF(C82="x","",IF(C82="n/a",".",IF(AND(C82&gt;=50%,C82&lt;=59%),"..",IF(AND(C82&gt;=60%,C82&lt;=99%),"…",IF(C82=100%,"….","")))))</f>
        <v/>
      </c>
      <c r="J82" s="23" t="str">
        <f t="shared" ref="J82:J87" ca="1" si="42">IF(C82="x","",IF(C82="n/a",".",IF(AND(C82&gt;=60%,C82&lt;=99%),"…",IF(C82=100%,"….",""))))</f>
        <v/>
      </c>
      <c r="K82" s="23" t="str">
        <f t="shared" ref="K82:K87" ca="1" si="43">IF(C82="x","",IF(C82="n/a",".",IF(AND(C82&gt;=70%,C82&lt;=99%),"…",IF(C82=100%,"….",""))))</f>
        <v/>
      </c>
      <c r="L82" s="23" t="str">
        <f t="shared" ref="L82:L87" ca="1" si="44">IF(C82="x","",IF(C82="n/a",".",IF(AND(C82&gt;=80%,C82&lt;=99%),"…",IF(C82=100%,"….",""))))</f>
        <v/>
      </c>
      <c r="M82" s="23" t="str">
        <f t="shared" ref="M82:M87" ca="1" si="45">IF(C82="x","",IF(C82="n/a",".",IF(AND(C82&gt;=90%,C82&lt;=99%),"…",IF(C82=100%,"….",""))))</f>
        <v/>
      </c>
      <c r="N82" s="24" t="str">
        <f t="shared" ref="N82:N87" ca="1" si="46">IF(C82="x","",IF(C82="n/a",".",IF(C82=100%,"….","")))</f>
        <v/>
      </c>
    </row>
    <row r="83" spans="1:14">
      <c r="B83" s="17" t="s">
        <v>623</v>
      </c>
      <c r="C83" s="16"/>
      <c r="D83" s="1"/>
      <c r="E83" s="1"/>
      <c r="F83" s="1"/>
      <c r="G83" s="1"/>
      <c r="H83" s="1"/>
      <c r="I83" s="1"/>
      <c r="J83" s="1"/>
      <c r="K83" s="1"/>
      <c r="L83" s="1"/>
      <c r="M83" s="1"/>
      <c r="N83" s="18"/>
    </row>
    <row r="84" spans="1:14">
      <c r="B84" s="355">
        <v>2.12</v>
      </c>
      <c r="C84" s="16" t="str">
        <f ca="1">IF('Reference sheet'!G68="","x",'Reference sheet'!G68)</f>
        <v>x</v>
      </c>
      <c r="D84" s="25" t="str">
        <f t="shared" ca="1" si="36"/>
        <v/>
      </c>
      <c r="E84" s="25" t="str">
        <f t="shared" ca="1" si="37"/>
        <v/>
      </c>
      <c r="F84" s="25" t="str">
        <f t="shared" ca="1" si="38"/>
        <v/>
      </c>
      <c r="G84" s="25" t="str">
        <f t="shared" ca="1" si="39"/>
        <v/>
      </c>
      <c r="H84" s="25" t="str">
        <f t="shared" ca="1" si="40"/>
        <v/>
      </c>
      <c r="I84" s="25" t="str">
        <f t="shared" ca="1" si="41"/>
        <v/>
      </c>
      <c r="J84" s="25" t="str">
        <f t="shared" ca="1" si="42"/>
        <v/>
      </c>
      <c r="K84" s="25" t="str">
        <f t="shared" ca="1" si="43"/>
        <v/>
      </c>
      <c r="L84" s="25" t="str">
        <f t="shared" ca="1" si="44"/>
        <v/>
      </c>
      <c r="M84" s="25" t="str">
        <f t="shared" ca="1" si="45"/>
        <v/>
      </c>
      <c r="N84" s="26" t="str">
        <f t="shared" ca="1" si="46"/>
        <v/>
      </c>
    </row>
    <row r="85" spans="1:14" ht="13">
      <c r="A85" s="165"/>
      <c r="B85" s="349" t="s">
        <v>624</v>
      </c>
      <c r="C85" s="349"/>
      <c r="D85" s="349"/>
      <c r="E85" s="349"/>
      <c r="F85" s="349"/>
      <c r="G85" s="349"/>
      <c r="H85" s="349"/>
      <c r="I85" s="349"/>
      <c r="J85" s="349"/>
      <c r="K85" s="349"/>
      <c r="L85" s="349"/>
      <c r="M85" s="350"/>
      <c r="N85" s="348"/>
    </row>
    <row r="86" spans="1:14">
      <c r="B86" s="17" t="s">
        <v>808</v>
      </c>
      <c r="C86" s="16"/>
      <c r="D86" s="1"/>
      <c r="E86" s="1"/>
      <c r="F86" s="1"/>
      <c r="G86" s="1"/>
      <c r="H86" s="1"/>
      <c r="I86" s="1"/>
      <c r="J86" s="1"/>
      <c r="K86" s="1"/>
      <c r="L86" s="1"/>
      <c r="M86" s="1"/>
      <c r="N86" s="18"/>
    </row>
    <row r="87" spans="1:14">
      <c r="B87" s="355">
        <v>2.13</v>
      </c>
      <c r="C87" s="16">
        <f ca="1">IF('Reference sheet'!G71="","x",'Reference sheet'!G71)</f>
        <v>0</v>
      </c>
      <c r="D87" s="25" t="str">
        <f t="shared" ca="1" si="36"/>
        <v>..</v>
      </c>
      <c r="E87" s="25" t="str">
        <f t="shared" ca="1" si="37"/>
        <v/>
      </c>
      <c r="F87" s="25" t="str">
        <f t="shared" ca="1" si="38"/>
        <v/>
      </c>
      <c r="G87" s="25" t="str">
        <f t="shared" ca="1" si="39"/>
        <v/>
      </c>
      <c r="H87" s="25" t="str">
        <f t="shared" ca="1" si="40"/>
        <v/>
      </c>
      <c r="I87" s="25" t="str">
        <f t="shared" ca="1" si="41"/>
        <v/>
      </c>
      <c r="J87" s="25" t="str">
        <f t="shared" ca="1" si="42"/>
        <v/>
      </c>
      <c r="K87" s="25" t="str">
        <f t="shared" ca="1" si="43"/>
        <v/>
      </c>
      <c r="L87" s="25" t="str">
        <f t="shared" ca="1" si="44"/>
        <v/>
      </c>
      <c r="M87" s="25" t="str">
        <f t="shared" ca="1" si="45"/>
        <v/>
      </c>
      <c r="N87" s="26" t="str">
        <f t="shared" ca="1" si="46"/>
        <v/>
      </c>
    </row>
    <row r="88" spans="1:14">
      <c r="B88" s="1"/>
      <c r="C88" s="1"/>
      <c r="D88" s="1"/>
      <c r="E88" s="1"/>
      <c r="F88" s="1"/>
      <c r="G88" s="1"/>
      <c r="H88" s="1"/>
      <c r="I88" s="1"/>
      <c r="J88" s="1"/>
      <c r="K88" s="1"/>
      <c r="L88" s="1"/>
      <c r="M88" s="1"/>
      <c r="N88" s="1"/>
    </row>
    <row r="89" spans="1:14" ht="13">
      <c r="B89" s="351" t="s">
        <v>43</v>
      </c>
      <c r="C89" s="349"/>
      <c r="D89" s="349"/>
      <c r="E89" s="349"/>
      <c r="F89" s="349"/>
      <c r="G89" s="349"/>
      <c r="H89" s="349"/>
      <c r="I89" s="349"/>
      <c r="J89" s="349"/>
      <c r="K89" s="349"/>
      <c r="L89" s="349"/>
      <c r="M89" s="349"/>
      <c r="N89" s="349"/>
    </row>
    <row r="90" spans="1:14">
      <c r="B90" s="349" t="s">
        <v>134</v>
      </c>
      <c r="C90" s="349"/>
      <c r="D90" s="349"/>
      <c r="E90" s="349"/>
      <c r="F90" s="349"/>
      <c r="G90" s="352">
        <f ca="1">COUNTIF(C64:C87,1)</f>
        <v>0</v>
      </c>
      <c r="H90" s="353">
        <f ca="1">IFERROR(G90/G93,"")</f>
        <v>0</v>
      </c>
      <c r="I90" s="349"/>
      <c r="J90" s="349"/>
      <c r="K90" s="349"/>
      <c r="L90" s="349"/>
      <c r="M90" s="349"/>
      <c r="N90" s="349"/>
    </row>
    <row r="91" spans="1:14">
      <c r="B91" s="349" t="s">
        <v>135</v>
      </c>
      <c r="C91" s="349"/>
      <c r="D91" s="349"/>
      <c r="E91" s="349"/>
      <c r="F91" s="349"/>
      <c r="G91" s="352">
        <f ca="1">COUNTIFS(C64:C87,"&lt;&gt;",C64:C87,"&lt;&gt;n/a",C64:C87,"&lt;&gt;x",C64:C87,"&lt;&gt;1")</f>
        <v>1</v>
      </c>
      <c r="H91" s="353">
        <f ca="1">IFERROR(G91/G93,"")</f>
        <v>1</v>
      </c>
      <c r="I91" s="349"/>
      <c r="J91" s="349"/>
      <c r="K91" s="349"/>
      <c r="L91" s="349"/>
      <c r="M91" s="349"/>
      <c r="N91" s="349"/>
    </row>
    <row r="92" spans="1:14">
      <c r="B92" s="349" t="s">
        <v>136</v>
      </c>
      <c r="C92" s="349"/>
      <c r="D92" s="349"/>
      <c r="E92" s="349"/>
      <c r="F92" s="349"/>
      <c r="G92" s="352">
        <f ca="1">COUNTIF(C64:C87,"n/a")</f>
        <v>0</v>
      </c>
      <c r="H92" s="353">
        <f ca="1">IFERROR(G92/G93,"")</f>
        <v>0</v>
      </c>
      <c r="I92" s="349"/>
      <c r="J92" s="349"/>
      <c r="K92" s="349"/>
      <c r="L92" s="349"/>
      <c r="M92" s="349"/>
      <c r="N92" s="349"/>
    </row>
    <row r="93" spans="1:14">
      <c r="B93" s="349" t="s">
        <v>137</v>
      </c>
      <c r="C93" s="349"/>
      <c r="D93" s="349"/>
      <c r="E93" s="349"/>
      <c r="F93" s="349"/>
      <c r="G93" s="352">
        <f ca="1">SUM(G90:G92)</f>
        <v>1</v>
      </c>
      <c r="H93" s="354" t="str">
        <f ca="1">IF(OR(G93=0,G93=13),"","NOTE: Total should be equal to 13, please review actions")</f>
        <v>NOTE: Total should be equal to 13, please review actions</v>
      </c>
      <c r="I93" s="349"/>
      <c r="J93" s="349"/>
      <c r="K93" s="349"/>
      <c r="L93" s="349"/>
      <c r="M93" s="349"/>
      <c r="N93" s="349"/>
    </row>
    <row r="94" spans="1:14">
      <c r="B94" s="1"/>
      <c r="C94" s="1"/>
      <c r="D94" s="1"/>
      <c r="E94" s="1"/>
      <c r="F94" s="1"/>
      <c r="G94" s="1"/>
      <c r="H94" s="1"/>
      <c r="I94" s="1"/>
      <c r="J94" s="1"/>
      <c r="K94" s="1"/>
      <c r="L94" s="1"/>
      <c r="M94" s="1"/>
      <c r="N94" s="1"/>
    </row>
    <row r="95" spans="1:14" ht="13">
      <c r="B95" s="10" t="s">
        <v>810</v>
      </c>
      <c r="C95" s="1"/>
      <c r="D95" s="1"/>
      <c r="E95" s="1"/>
      <c r="F95" s="1" t="str">
        <f>F1</f>
        <v>Enter the name of your Service here.</v>
      </c>
      <c r="G95" s="1"/>
      <c r="H95" s="1"/>
      <c r="I95" s="1"/>
      <c r="J95" s="1"/>
      <c r="K95" s="1"/>
      <c r="L95" s="1"/>
      <c r="M95" s="1"/>
      <c r="N95" s="1"/>
    </row>
    <row r="96" spans="1:14">
      <c r="B96" s="1" t="s">
        <v>819</v>
      </c>
      <c r="C96" s="1"/>
      <c r="D96" s="1"/>
      <c r="E96" s="1"/>
      <c r="F96" s="1"/>
      <c r="G96" s="1"/>
      <c r="H96" s="1"/>
      <c r="I96" s="1"/>
      <c r="J96" s="1"/>
      <c r="K96" s="1"/>
      <c r="L96" s="1"/>
      <c r="M96" s="1"/>
      <c r="N96" s="1"/>
    </row>
    <row r="97" spans="2:14">
      <c r="B97" s="1"/>
      <c r="C97" s="1"/>
      <c r="D97" s="1"/>
      <c r="E97" s="1"/>
      <c r="F97" s="1"/>
      <c r="G97" s="1"/>
      <c r="H97" s="1"/>
      <c r="I97" s="1"/>
      <c r="J97" s="1"/>
      <c r="K97" s="1"/>
      <c r="L97" s="1"/>
      <c r="M97" s="1"/>
      <c r="N97" s="1"/>
    </row>
    <row r="98" spans="2:14">
      <c r="B98" s="404" t="s">
        <v>120</v>
      </c>
      <c r="C98" s="404" t="s">
        <v>121</v>
      </c>
      <c r="D98" s="406" t="s">
        <v>115</v>
      </c>
      <c r="E98" s="406"/>
      <c r="F98" s="406"/>
      <c r="G98" s="406"/>
      <c r="H98" s="406"/>
      <c r="I98" s="406"/>
      <c r="J98" s="406"/>
      <c r="K98" s="406"/>
      <c r="L98" s="406"/>
      <c r="M98" s="406"/>
      <c r="N98" s="55" t="s">
        <v>114</v>
      </c>
    </row>
    <row r="99" spans="2:14">
      <c r="B99" s="405"/>
      <c r="C99" s="405"/>
      <c r="D99" s="59">
        <v>0</v>
      </c>
      <c r="E99" s="59">
        <v>0.1</v>
      </c>
      <c r="F99" s="59">
        <v>0.2</v>
      </c>
      <c r="G99" s="59">
        <v>0.3</v>
      </c>
      <c r="H99" s="59">
        <v>0.4</v>
      </c>
      <c r="I99" s="59">
        <v>0.5</v>
      </c>
      <c r="J99" s="59">
        <v>0.6</v>
      </c>
      <c r="K99" s="59">
        <v>0.7</v>
      </c>
      <c r="L99" s="59">
        <v>0.8</v>
      </c>
      <c r="M99" s="59">
        <v>0.9</v>
      </c>
      <c r="N99" s="59">
        <v>1</v>
      </c>
    </row>
    <row r="100" spans="2:14" ht="13">
      <c r="B100" s="45" t="s">
        <v>554</v>
      </c>
      <c r="C100" s="46"/>
      <c r="D100" s="46"/>
      <c r="E100" s="46"/>
      <c r="F100" s="46"/>
      <c r="G100" s="46"/>
      <c r="H100" s="46"/>
      <c r="I100" s="46"/>
      <c r="J100" s="46"/>
      <c r="K100" s="46"/>
      <c r="L100" s="46"/>
      <c r="M100" s="46"/>
      <c r="N100" s="47"/>
    </row>
    <row r="101" spans="2:14" ht="13">
      <c r="B101" s="407" t="s">
        <v>517</v>
      </c>
      <c r="C101" s="408"/>
      <c r="D101" s="408"/>
      <c r="E101" s="408"/>
      <c r="F101" s="408"/>
      <c r="G101" s="408"/>
      <c r="H101" s="408"/>
      <c r="I101" s="408"/>
      <c r="J101" s="408"/>
      <c r="K101" s="408"/>
      <c r="L101" s="408"/>
      <c r="M101" s="408"/>
      <c r="N101" s="409"/>
    </row>
    <row r="102" spans="2:14">
      <c r="B102" s="48" t="s">
        <v>55</v>
      </c>
      <c r="C102" s="1"/>
      <c r="D102" s="1"/>
      <c r="E102" s="1"/>
      <c r="F102" s="1"/>
      <c r="G102" s="1"/>
      <c r="H102" s="1"/>
      <c r="I102" s="1"/>
      <c r="J102" s="1"/>
      <c r="K102" s="1"/>
      <c r="L102" s="1"/>
      <c r="M102" s="1"/>
      <c r="N102" s="49"/>
    </row>
    <row r="103" spans="2:14">
      <c r="B103" s="364">
        <v>3.01</v>
      </c>
      <c r="C103" s="172" t="str">
        <f ca="1">IF('Reference sheet'!G75="","x",'Reference sheet'!G75)</f>
        <v>x</v>
      </c>
      <c r="D103" s="23" t="str">
        <f t="shared" ref="D103" ca="1" si="47">IF(C103="x","",IF(C103="n/a",".",IF(AND(C103&gt;=0%,C103&lt;=59%),"..",IF(AND(C103&gt;=60%,C103&lt;=99%),"…",IF(C103=100%,"….","")))))</f>
        <v/>
      </c>
      <c r="E103" s="23" t="str">
        <f t="shared" ref="E103" ca="1" si="48">IF(C103="x","",IF(C103="n/a",".",IF(AND(C103&gt;=10%,C103&lt;=59%),"..",IF(AND(C103&gt;=60%,C103&lt;=99%),"…",IF(C103=100%,"….","")))))</f>
        <v/>
      </c>
      <c r="F103" s="23" t="str">
        <f t="shared" ref="F103" ca="1" si="49">IF(C103="x","",IF(C103="n/a",".",IF(AND(C103&gt;=20%,C103&lt;=59%),"..",IF(AND(C103&gt;=60%,C103&lt;=99%),"…",IF(C103=100%,"….","")))))</f>
        <v/>
      </c>
      <c r="G103" s="23" t="str">
        <f t="shared" ref="G103" ca="1" si="50">IF(C103="x","",IF(C103="n/a",".",IF(AND(C103&gt;=30%,C103&lt;=59%),"..",IF(AND(C103&gt;=60%,C103&lt;=99%),"…",IF(C103=100%,"….","")))))</f>
        <v/>
      </c>
      <c r="H103" s="23" t="str">
        <f t="shared" ref="H103" ca="1" si="51">IF(C103="x","",IF(C103="n/a",".",IF(AND(C103&gt;=40%,C103&lt;=59%),"..",IF(AND(C103&gt;=60%,C103&lt;=99%),"…",IF(C103=100%,"….","")))))</f>
        <v/>
      </c>
      <c r="I103" s="23" t="str">
        <f t="shared" ref="I103" ca="1" si="52">IF(C103="x","",IF(C103="n/a",".",IF(AND(C103&gt;=50%,C103&lt;=59%),"..",IF(AND(C103&gt;=60%,C103&lt;=99%),"…",IF(C103=100%,"….","")))))</f>
        <v/>
      </c>
      <c r="J103" s="23" t="str">
        <f t="shared" ref="J103" ca="1" si="53">IF(C103="x","",IF(C103="n/a",".",IF(AND(C103&gt;=60%,C103&lt;=99%),"…",IF(C103=100%,"….",""))))</f>
        <v/>
      </c>
      <c r="K103" s="23" t="str">
        <f t="shared" ref="K103" ca="1" si="54">IF(C103="x","",IF(C103="n/a",".",IF(AND(C103&gt;=70%,C103&lt;=99%),"…",IF(C103=100%,"….",""))))</f>
        <v/>
      </c>
      <c r="L103" s="23" t="str">
        <f t="shared" ref="L103" ca="1" si="55">IF(C103="x","",IF(C103="n/a",".",IF(AND(C103&gt;=80%,C103&lt;=99%),"…",IF(C103=100%,"….",""))))</f>
        <v/>
      </c>
      <c r="M103" s="23" t="str">
        <f t="shared" ref="M103" ca="1" si="56">IF(C103="x","",IF(C103="n/a",".",IF(AND(C103&gt;=90%,C103&lt;=99%),"…",IF(C103=100%,"….",""))))</f>
        <v/>
      </c>
      <c r="N103" s="52" t="str">
        <f t="shared" ref="N103" ca="1" si="57">IF(C103="x","",IF(C103="n/a",".",IF(C103=100%,"….","")))</f>
        <v/>
      </c>
    </row>
    <row r="104" spans="2:14">
      <c r="B104" s="364">
        <v>3.02</v>
      </c>
      <c r="C104" s="173" t="str">
        <f ca="1">IF('Reference sheet'!G76="","x",'Reference sheet'!G76)</f>
        <v>x</v>
      </c>
      <c r="D104" s="29" t="str">
        <f t="shared" ref="D104" ca="1" si="58">IF(C104="x","",IF(C104="n/a",".",IF(AND(C104&gt;=0%,C104&lt;=59%),"..",IF(AND(C104&gt;=60%,C104&lt;=99%),"…",IF(C104=100%,"….","")))))</f>
        <v/>
      </c>
      <c r="E104" s="29" t="str">
        <f t="shared" ref="E104" ca="1" si="59">IF(C104="x","",IF(C104="n/a",".",IF(AND(C104&gt;=10%,C104&lt;=59%),"..",IF(AND(C104&gt;=60%,C104&lt;=99%),"…",IF(C104=100%,"….","")))))</f>
        <v/>
      </c>
      <c r="F104" s="29" t="str">
        <f t="shared" ref="F104" ca="1" si="60">IF(C104="x","",IF(C104="n/a",".",IF(AND(C104&gt;=20%,C104&lt;=59%),"..",IF(AND(C104&gt;=60%,C104&lt;=99%),"…",IF(C104=100%,"….","")))))</f>
        <v/>
      </c>
      <c r="G104" s="29" t="str">
        <f t="shared" ref="G104" ca="1" si="61">IF(C104="x","",IF(C104="n/a",".",IF(AND(C104&gt;=30%,C104&lt;=59%),"..",IF(AND(C104&gt;=60%,C104&lt;=99%),"…",IF(C104=100%,"….","")))))</f>
        <v/>
      </c>
      <c r="H104" s="29" t="str">
        <f t="shared" ref="H104" ca="1" si="62">IF(C104="x","",IF(C104="n/a",".",IF(AND(C104&gt;=40%,C104&lt;=59%),"..",IF(AND(C104&gt;=60%,C104&lt;=99%),"…",IF(C104=100%,"….","")))))</f>
        <v/>
      </c>
      <c r="I104" s="29" t="str">
        <f t="shared" ref="I104" ca="1" si="63">IF(C104="x","",IF(C104="n/a",".",IF(AND(C104&gt;=50%,C104&lt;=59%),"..",IF(AND(C104&gt;=60%,C104&lt;=99%),"…",IF(C104=100%,"….","")))))</f>
        <v/>
      </c>
      <c r="J104" s="29" t="str">
        <f t="shared" ref="J104" ca="1" si="64">IF(C104="x","",IF(C104="n/a",".",IF(AND(C104&gt;=60%,C104&lt;=99%),"…",IF(C104=100%,"….",""))))</f>
        <v/>
      </c>
      <c r="K104" s="29" t="str">
        <f t="shared" ref="K104" ca="1" si="65">IF(C104="x","",IF(C104="n/a",".",IF(AND(C104&gt;=70%,C104&lt;=99%),"…",IF(C104=100%,"….",""))))</f>
        <v/>
      </c>
      <c r="L104" s="29" t="str">
        <f t="shared" ref="L104" ca="1" si="66">IF(C104="x","",IF(C104="n/a",".",IF(AND(C104&gt;=80%,C104&lt;=99%),"…",IF(C104=100%,"….",""))))</f>
        <v/>
      </c>
      <c r="M104" s="29" t="str">
        <f t="shared" ref="M104" ca="1" si="67">IF(C104="x","",IF(C104="n/a",".",IF(AND(C104&gt;=90%,C104&lt;=99%),"…",IF(C104=100%,"….",""))))</f>
        <v/>
      </c>
      <c r="N104" s="53" t="str">
        <f t="shared" ref="N104" ca="1" si="68">IF(C104="x","",IF(C104="n/a",".",IF(C104=100%,"….","")))</f>
        <v/>
      </c>
    </row>
    <row r="105" spans="2:14">
      <c r="B105" s="48" t="s">
        <v>46</v>
      </c>
      <c r="C105" s="1"/>
      <c r="D105" s="1"/>
      <c r="E105" s="1"/>
      <c r="F105" s="1"/>
      <c r="G105" s="1"/>
      <c r="H105" s="1"/>
      <c r="I105" s="1"/>
      <c r="J105" s="1"/>
      <c r="K105" s="1"/>
      <c r="L105" s="1"/>
      <c r="M105" s="1"/>
      <c r="N105" s="49"/>
    </row>
    <row r="106" spans="2:14">
      <c r="B106" s="364">
        <v>3.03</v>
      </c>
      <c r="C106" s="16" t="str">
        <f ca="1">IF('Reference sheet'!G78="","x",'Reference sheet'!G78)</f>
        <v>x</v>
      </c>
      <c r="D106" s="1" t="str">
        <f t="shared" ref="D106" ca="1" si="69">IF(C106="x","",IF(C106="n/a",".",IF(AND(C106&gt;=0%,C106&lt;=59%),"..",IF(AND(C106&gt;=60%,C106&lt;=99%),"…",IF(C106=100%,"….","")))))</f>
        <v/>
      </c>
      <c r="E106" s="1" t="str">
        <f t="shared" ref="E106" ca="1" si="70">IF(C106="x","",IF(C106="n/a",".",IF(AND(C106&gt;=10%,C106&lt;=59%),"..",IF(AND(C106&gt;=60%,C106&lt;=99%),"…",IF(C106=100%,"….","")))))</f>
        <v/>
      </c>
      <c r="F106" s="1" t="str">
        <f t="shared" ref="F106" ca="1" si="71">IF(C106="x","",IF(C106="n/a",".",IF(AND(C106&gt;=20%,C106&lt;=59%),"..",IF(AND(C106&gt;=60%,C106&lt;=99%),"…",IF(C106=100%,"….","")))))</f>
        <v/>
      </c>
      <c r="G106" s="1" t="str">
        <f t="shared" ref="G106" ca="1" si="72">IF(C106="x","",IF(C106="n/a",".",IF(AND(C106&gt;=30%,C106&lt;=59%),"..",IF(AND(C106&gt;=60%,C106&lt;=99%),"…",IF(C106=100%,"….","")))))</f>
        <v/>
      </c>
      <c r="H106" s="1" t="str">
        <f t="shared" ref="H106" ca="1" si="73">IF(C106="x","",IF(C106="n/a",".",IF(AND(C106&gt;=40%,C106&lt;=59%),"..",IF(AND(C106&gt;=60%,C106&lt;=99%),"…",IF(C106=100%,"….","")))))</f>
        <v/>
      </c>
      <c r="I106" s="1" t="str">
        <f t="shared" ref="I106" ca="1" si="74">IF(C106="x","",IF(C106="n/a",".",IF(AND(C106&gt;=50%,C106&lt;=59%),"..",IF(AND(C106&gt;=60%,C106&lt;=99%),"…",IF(C106=100%,"….","")))))</f>
        <v/>
      </c>
      <c r="J106" s="1" t="str">
        <f t="shared" ref="J106" ca="1" si="75">IF(C106="x","",IF(C106="n/a",".",IF(AND(C106&gt;=60%,C106&lt;=99%),"…",IF(C106=100%,"….",""))))</f>
        <v/>
      </c>
      <c r="K106" s="1" t="str">
        <f t="shared" ref="K106" ca="1" si="76">IF(C106="x","",IF(C106="n/a",".",IF(AND(C106&gt;=70%,C106&lt;=99%),"…",IF(C106=100%,"….",""))))</f>
        <v/>
      </c>
      <c r="L106" s="1" t="str">
        <f t="shared" ref="L106" ca="1" si="77">IF(C106="x","",IF(C106="n/a",".",IF(AND(C106&gt;=80%,C106&lt;=99%),"…",IF(C106=100%,"….",""))))</f>
        <v/>
      </c>
      <c r="M106" s="1" t="str">
        <f t="shared" ref="M106" ca="1" si="78">IF(C106="x","",IF(C106="n/a",".",IF(AND(C106&gt;=90%,C106&lt;=99%),"…",IF(C106=100%,"….",""))))</f>
        <v/>
      </c>
      <c r="N106" s="49" t="str">
        <f t="shared" ref="N106" ca="1" si="79">IF(C106="x","",IF(C106="n/a",".",IF(C106=100%,"….","")))</f>
        <v/>
      </c>
    </row>
    <row r="107" spans="2:14">
      <c r="B107" s="48" t="s">
        <v>58</v>
      </c>
      <c r="C107" s="1"/>
      <c r="D107" s="1"/>
      <c r="E107" s="1"/>
      <c r="F107" s="1"/>
      <c r="G107" s="1"/>
      <c r="H107" s="1"/>
      <c r="I107" s="1"/>
      <c r="J107" s="1"/>
      <c r="K107" s="1"/>
      <c r="L107" s="1"/>
      <c r="M107" s="1"/>
      <c r="N107" s="49"/>
    </row>
    <row r="108" spans="2:14">
      <c r="B108" s="364">
        <v>3.04</v>
      </c>
      <c r="C108" s="16" t="str">
        <f ca="1">IF('Reference sheet'!G80="","x",'Reference sheet'!G80)</f>
        <v>x</v>
      </c>
      <c r="D108" s="1" t="str">
        <f t="shared" ref="D108" ca="1" si="80">IF(C108="x","",IF(C108="n/a",".",IF(AND(C108&gt;=0%,C108&lt;=59%),"..",IF(AND(C108&gt;=60%,C108&lt;=99%),"…",IF(C108=100%,"….","")))))</f>
        <v/>
      </c>
      <c r="E108" s="1" t="str">
        <f t="shared" ref="E108" ca="1" si="81">IF(C108="x","",IF(C108="n/a",".",IF(AND(C108&gt;=10%,C108&lt;=59%),"..",IF(AND(C108&gt;=60%,C108&lt;=99%),"…",IF(C108=100%,"….","")))))</f>
        <v/>
      </c>
      <c r="F108" s="1" t="str">
        <f t="shared" ref="F108" ca="1" si="82">IF(C108="x","",IF(C108="n/a",".",IF(AND(C108&gt;=20%,C108&lt;=59%),"..",IF(AND(C108&gt;=60%,C108&lt;=99%),"…",IF(C108=100%,"….","")))))</f>
        <v/>
      </c>
      <c r="G108" s="1" t="str">
        <f t="shared" ref="G108" ca="1" si="83">IF(C108="x","",IF(C108="n/a",".",IF(AND(C108&gt;=30%,C108&lt;=59%),"..",IF(AND(C108&gt;=60%,C108&lt;=99%),"…",IF(C108=100%,"….","")))))</f>
        <v/>
      </c>
      <c r="H108" s="1" t="str">
        <f t="shared" ref="H108" ca="1" si="84">IF(C108="x","",IF(C108="n/a",".",IF(AND(C108&gt;=40%,C108&lt;=59%),"..",IF(AND(C108&gt;=60%,C108&lt;=99%),"…",IF(C108=100%,"….","")))))</f>
        <v/>
      </c>
      <c r="I108" s="1" t="str">
        <f t="shared" ref="I108" ca="1" si="85">IF(C108="x","",IF(C108="n/a",".",IF(AND(C108&gt;=50%,C108&lt;=59%),"..",IF(AND(C108&gt;=60%,C108&lt;=99%),"…",IF(C108=100%,"….","")))))</f>
        <v/>
      </c>
      <c r="J108" s="1" t="str">
        <f t="shared" ref="J108" ca="1" si="86">IF(C108="x","",IF(C108="n/a",".",IF(AND(C108&gt;=60%,C108&lt;=99%),"…",IF(C108=100%,"….",""))))</f>
        <v/>
      </c>
      <c r="K108" s="1" t="str">
        <f t="shared" ref="K108" ca="1" si="87">IF(C108="x","",IF(C108="n/a",".",IF(AND(C108&gt;=70%,C108&lt;=99%),"…",IF(C108=100%,"….",""))))</f>
        <v/>
      </c>
      <c r="L108" s="1" t="str">
        <f t="shared" ref="L108" ca="1" si="88">IF(C108="x","",IF(C108="n/a",".",IF(AND(C108&gt;=80%,C108&lt;=99%),"…",IF(C108=100%,"….",""))))</f>
        <v/>
      </c>
      <c r="M108" s="1" t="str">
        <f t="shared" ref="M108" ca="1" si="89">IF(C108="x","",IF(C108="n/a",".",IF(AND(C108&gt;=90%,C108&lt;=99%),"…",IF(C108=100%,"….",""))))</f>
        <v/>
      </c>
      <c r="N108" s="49" t="str">
        <f t="shared" ref="N108" ca="1" si="90">IF(C108="x","",IF(C108="n/a",".",IF(C108=100%,"….","")))</f>
        <v/>
      </c>
    </row>
    <row r="109" spans="2:14" ht="13">
      <c r="B109" s="357" t="s">
        <v>59</v>
      </c>
      <c r="C109" s="358"/>
      <c r="D109" s="358"/>
      <c r="E109" s="358"/>
      <c r="F109" s="358"/>
      <c r="G109" s="358"/>
      <c r="H109" s="358"/>
      <c r="I109" s="358"/>
      <c r="J109" s="358"/>
      <c r="K109" s="358"/>
      <c r="L109" s="358"/>
      <c r="M109" s="358"/>
      <c r="N109" s="359"/>
    </row>
    <row r="110" spans="2:14">
      <c r="B110" s="48" t="s">
        <v>60</v>
      </c>
      <c r="C110" s="1"/>
      <c r="D110" s="1"/>
      <c r="E110" s="1"/>
      <c r="F110" s="1"/>
      <c r="G110" s="1"/>
      <c r="H110" s="1"/>
      <c r="I110" s="1"/>
      <c r="J110" s="1"/>
      <c r="K110" s="1"/>
      <c r="L110" s="1"/>
      <c r="M110" s="1"/>
      <c r="N110" s="49"/>
    </row>
    <row r="111" spans="2:14" ht="14.15" customHeight="1">
      <c r="B111" s="364">
        <v>3.05</v>
      </c>
      <c r="C111" s="172" t="str">
        <f ca="1">IF('Reference sheet'!G83="","x",'Reference sheet'!G83)</f>
        <v>x</v>
      </c>
      <c r="D111" s="23" t="str">
        <f t="shared" ref="D111:D113" ca="1" si="91">IF(C111="x","",IF(C111="n/a",".",IF(AND(C111&gt;=0%,C111&lt;=59%),"..",IF(AND(C111&gt;=60%,C111&lt;=99%),"…",IF(C111=100%,"….","")))))</f>
        <v/>
      </c>
      <c r="E111" s="23" t="str">
        <f t="shared" ref="E111:E113" ca="1" si="92">IF(C111="x","",IF(C111="n/a",".",IF(AND(C111&gt;=10%,C111&lt;=59%),"..",IF(AND(C111&gt;=60%,C111&lt;=99%),"…",IF(C111=100%,"….","")))))</f>
        <v/>
      </c>
      <c r="F111" s="23" t="str">
        <f t="shared" ref="F111:F113" ca="1" si="93">IF(C111="x","",IF(C111="n/a",".",IF(AND(C111&gt;=20%,C111&lt;=59%),"..",IF(AND(C111&gt;=60%,C111&lt;=99%),"…",IF(C111=100%,"….","")))))</f>
        <v/>
      </c>
      <c r="G111" s="23" t="str">
        <f t="shared" ref="G111:G113" ca="1" si="94">IF(C111="x","",IF(C111="n/a",".",IF(AND(C111&gt;=30%,C111&lt;=59%),"..",IF(AND(C111&gt;=60%,C111&lt;=99%),"…",IF(C111=100%,"….","")))))</f>
        <v/>
      </c>
      <c r="H111" s="23" t="str">
        <f t="shared" ref="H111:H113" ca="1" si="95">IF(C111="x","",IF(C111="n/a",".",IF(AND(C111&gt;=40%,C111&lt;=59%),"..",IF(AND(C111&gt;=60%,C111&lt;=99%),"…",IF(C111=100%,"….","")))))</f>
        <v/>
      </c>
      <c r="I111" s="23" t="str">
        <f t="shared" ref="I111:I113" ca="1" si="96">IF(C111="x","",IF(C111="n/a",".",IF(AND(C111&gt;=50%,C111&lt;=59%),"..",IF(AND(C111&gt;=60%,C111&lt;=99%),"…",IF(C111=100%,"….","")))))</f>
        <v/>
      </c>
      <c r="J111" s="23" t="str">
        <f t="shared" ref="J111:J113" ca="1" si="97">IF(C111="x","",IF(C111="n/a",".",IF(AND(C111&gt;=60%,C111&lt;=99%),"…",IF(C111=100%,"….",""))))</f>
        <v/>
      </c>
      <c r="K111" s="23" t="str">
        <f t="shared" ref="K111:K113" ca="1" si="98">IF(C111="x","",IF(C111="n/a",".",IF(AND(C111&gt;=70%,C111&lt;=99%),"…",IF(C111=100%,"….",""))))</f>
        <v/>
      </c>
      <c r="L111" s="23" t="str">
        <f t="shared" ref="L111:L113" ca="1" si="99">IF(C111="x","",IF(C111="n/a",".",IF(AND(C111&gt;=80%,C111&lt;=99%),"…",IF(C111=100%,"….",""))))</f>
        <v/>
      </c>
      <c r="M111" s="23" t="str">
        <f t="shared" ref="M111:M113" ca="1" si="100">IF(C111="x","",IF(C111="n/a",".",IF(AND(C111&gt;=90%,C111&lt;=99%),"…",IF(C111=100%,"….",""))))</f>
        <v/>
      </c>
      <c r="N111" s="52" t="str">
        <f t="shared" ref="N111:N113" ca="1" si="101">IF(C111="x","",IF(C111="n/a",".",IF(C111=100%,"….","")))</f>
        <v/>
      </c>
    </row>
    <row r="112" spans="2:14">
      <c r="B112" s="364">
        <v>3.06</v>
      </c>
      <c r="C112" s="174" t="str">
        <f ca="1">IF('Reference sheet'!G84="","x",'Reference sheet'!G84)</f>
        <v>x</v>
      </c>
      <c r="D112" s="25" t="str">
        <f t="shared" ca="1" si="91"/>
        <v/>
      </c>
      <c r="E112" s="25" t="str">
        <f t="shared" ca="1" si="92"/>
        <v/>
      </c>
      <c r="F112" s="25" t="str">
        <f t="shared" ca="1" si="93"/>
        <v/>
      </c>
      <c r="G112" s="25" t="str">
        <f t="shared" ca="1" si="94"/>
        <v/>
      </c>
      <c r="H112" s="25" t="str">
        <f t="shared" ca="1" si="95"/>
        <v/>
      </c>
      <c r="I112" s="25" t="str">
        <f t="shared" ca="1" si="96"/>
        <v/>
      </c>
      <c r="J112" s="25" t="str">
        <f t="shared" ca="1" si="97"/>
        <v/>
      </c>
      <c r="K112" s="25" t="str">
        <f t="shared" ca="1" si="98"/>
        <v/>
      </c>
      <c r="L112" s="25" t="str">
        <f t="shared" ca="1" si="99"/>
        <v/>
      </c>
      <c r="M112" s="25" t="str">
        <f t="shared" ca="1" si="100"/>
        <v/>
      </c>
      <c r="N112" s="54" t="str">
        <f t="shared" ca="1" si="101"/>
        <v/>
      </c>
    </row>
    <row r="113" spans="2:14">
      <c r="B113" s="364">
        <v>3.07</v>
      </c>
      <c r="C113" s="174" t="str">
        <f ca="1">IF('Reference sheet'!G85="","x",'Reference sheet'!G85)</f>
        <v>x</v>
      </c>
      <c r="D113" s="25" t="str">
        <f t="shared" ca="1" si="91"/>
        <v/>
      </c>
      <c r="E113" s="25" t="str">
        <f t="shared" ca="1" si="92"/>
        <v/>
      </c>
      <c r="F113" s="25" t="str">
        <f t="shared" ca="1" si="93"/>
        <v/>
      </c>
      <c r="G113" s="25" t="str">
        <f t="shared" ca="1" si="94"/>
        <v/>
      </c>
      <c r="H113" s="25" t="str">
        <f t="shared" ca="1" si="95"/>
        <v/>
      </c>
      <c r="I113" s="25" t="str">
        <f t="shared" ca="1" si="96"/>
        <v/>
      </c>
      <c r="J113" s="25" t="str">
        <f t="shared" ca="1" si="97"/>
        <v/>
      </c>
      <c r="K113" s="25" t="str">
        <f t="shared" ca="1" si="98"/>
        <v/>
      </c>
      <c r="L113" s="25" t="str">
        <f t="shared" ca="1" si="99"/>
        <v/>
      </c>
      <c r="M113" s="25" t="str">
        <f t="shared" ca="1" si="100"/>
        <v/>
      </c>
      <c r="N113" s="54" t="str">
        <f t="shared" ca="1" si="101"/>
        <v/>
      </c>
    </row>
    <row r="114" spans="2:14">
      <c r="B114" s="364">
        <v>3.08</v>
      </c>
      <c r="C114" s="173" t="str">
        <f ca="1">IF('Reference sheet'!G86="","x",'Reference sheet'!G86)</f>
        <v>x</v>
      </c>
      <c r="D114" s="29" t="str">
        <f t="shared" ref="D114" ca="1" si="102">IF(C114="x","",IF(C114="n/a",".",IF(AND(C114&gt;=0%,C114&lt;=59%),"..",IF(AND(C114&gt;=60%,C114&lt;=99%),"…",IF(C114=100%,"….","")))))</f>
        <v/>
      </c>
      <c r="E114" s="29" t="str">
        <f t="shared" ref="E114" ca="1" si="103">IF(C114="x","",IF(C114="n/a",".",IF(AND(C114&gt;=10%,C114&lt;=59%),"..",IF(AND(C114&gt;=60%,C114&lt;=99%),"…",IF(C114=100%,"….","")))))</f>
        <v/>
      </c>
      <c r="F114" s="29" t="str">
        <f t="shared" ref="F114" ca="1" si="104">IF(C114="x","",IF(C114="n/a",".",IF(AND(C114&gt;=20%,C114&lt;=59%),"..",IF(AND(C114&gt;=60%,C114&lt;=99%),"…",IF(C114=100%,"….","")))))</f>
        <v/>
      </c>
      <c r="G114" s="29" t="str">
        <f t="shared" ref="G114" ca="1" si="105">IF(C114="x","",IF(C114="n/a",".",IF(AND(C114&gt;=30%,C114&lt;=59%),"..",IF(AND(C114&gt;=60%,C114&lt;=99%),"…",IF(C114=100%,"….","")))))</f>
        <v/>
      </c>
      <c r="H114" s="29" t="str">
        <f t="shared" ref="H114" ca="1" si="106">IF(C114="x","",IF(C114="n/a",".",IF(AND(C114&gt;=40%,C114&lt;=59%),"..",IF(AND(C114&gt;=60%,C114&lt;=99%),"…",IF(C114=100%,"….","")))))</f>
        <v/>
      </c>
      <c r="I114" s="29" t="str">
        <f t="shared" ref="I114" ca="1" si="107">IF(C114="x","",IF(C114="n/a",".",IF(AND(C114&gt;=50%,C114&lt;=59%),"..",IF(AND(C114&gt;=60%,C114&lt;=99%),"…",IF(C114=100%,"….","")))))</f>
        <v/>
      </c>
      <c r="J114" s="29" t="str">
        <f t="shared" ref="J114" ca="1" si="108">IF(C114="x","",IF(C114="n/a",".",IF(AND(C114&gt;=60%,C114&lt;=99%),"…",IF(C114=100%,"….",""))))</f>
        <v/>
      </c>
      <c r="K114" s="29" t="str">
        <f t="shared" ref="K114" ca="1" si="109">IF(C114="x","",IF(C114="n/a",".",IF(AND(C114&gt;=70%,C114&lt;=99%),"…",IF(C114=100%,"….",""))))</f>
        <v/>
      </c>
      <c r="L114" s="29" t="str">
        <f t="shared" ref="L114" ca="1" si="110">IF(C114="x","",IF(C114="n/a",".",IF(AND(C114&gt;=80%,C114&lt;=99%),"…",IF(C114=100%,"….",""))))</f>
        <v/>
      </c>
      <c r="M114" s="29" t="str">
        <f t="shared" ref="M114" ca="1" si="111">IF(C114="x","",IF(C114="n/a",".",IF(AND(C114&gt;=90%,C114&lt;=99%),"…",IF(C114=100%,"….",""))))</f>
        <v/>
      </c>
      <c r="N114" s="53" t="str">
        <f t="shared" ref="N114" ca="1" si="112">IF(C114="x","",IF(C114="n/a",".",IF(C114=100%,"….","")))</f>
        <v/>
      </c>
    </row>
    <row r="115" spans="2:14">
      <c r="B115" s="48" t="s">
        <v>61</v>
      </c>
      <c r="C115" s="172"/>
      <c r="D115" s="23"/>
      <c r="E115" s="23"/>
      <c r="F115" s="23"/>
      <c r="G115" s="23"/>
      <c r="H115" s="23"/>
      <c r="I115" s="23"/>
      <c r="J115" s="23"/>
      <c r="K115" s="23"/>
      <c r="L115" s="23"/>
      <c r="M115" s="23"/>
      <c r="N115" s="52"/>
    </row>
    <row r="116" spans="2:14">
      <c r="B116" s="364">
        <v>3.09</v>
      </c>
      <c r="C116" s="16" t="str">
        <f ca="1">IF('Reference sheet'!G88="","x",'Reference sheet'!G88)</f>
        <v>x</v>
      </c>
      <c r="D116" s="29" t="str">
        <f t="shared" ref="D116" ca="1" si="113">IF(C116="x","",IF(C116="n/a",".",IF(AND(C116&gt;=0%,C116&lt;=59%),"..",IF(AND(C116&gt;=60%,C116&lt;=99%),"…",IF(C116=100%,"….","")))))</f>
        <v/>
      </c>
      <c r="E116" s="29" t="str">
        <f t="shared" ref="E116" ca="1" si="114">IF(C116="x","",IF(C116="n/a",".",IF(AND(C116&gt;=10%,C116&lt;=59%),"..",IF(AND(C116&gt;=60%,C116&lt;=99%),"…",IF(C116=100%,"….","")))))</f>
        <v/>
      </c>
      <c r="F116" s="29" t="str">
        <f t="shared" ref="F116" ca="1" si="115">IF(C116="x","",IF(C116="n/a",".",IF(AND(C116&gt;=20%,C116&lt;=59%),"..",IF(AND(C116&gt;=60%,C116&lt;=99%),"…",IF(C116=100%,"….","")))))</f>
        <v/>
      </c>
      <c r="G116" s="29" t="str">
        <f t="shared" ref="G116" ca="1" si="116">IF(C116="x","",IF(C116="n/a",".",IF(AND(C116&gt;=30%,C116&lt;=59%),"..",IF(AND(C116&gt;=60%,C116&lt;=99%),"…",IF(C116=100%,"….","")))))</f>
        <v/>
      </c>
      <c r="H116" s="29" t="str">
        <f t="shared" ref="H116" ca="1" si="117">IF(C116="x","",IF(C116="n/a",".",IF(AND(C116&gt;=40%,C116&lt;=59%),"..",IF(AND(C116&gt;=60%,C116&lt;=99%),"…",IF(C116=100%,"….","")))))</f>
        <v/>
      </c>
      <c r="I116" s="29" t="str">
        <f t="shared" ref="I116" ca="1" si="118">IF(C116="x","",IF(C116="n/a",".",IF(AND(C116&gt;=50%,C116&lt;=59%),"..",IF(AND(C116&gt;=60%,C116&lt;=99%),"…",IF(C116=100%,"….","")))))</f>
        <v/>
      </c>
      <c r="J116" s="29" t="str">
        <f t="shared" ref="J116" ca="1" si="119">IF(C116="x","",IF(C116="n/a",".",IF(AND(C116&gt;=60%,C116&lt;=99%),"…",IF(C116=100%,"….",""))))</f>
        <v/>
      </c>
      <c r="K116" s="29" t="str">
        <f t="shared" ref="K116" ca="1" si="120">IF(C116="x","",IF(C116="n/a",".",IF(AND(C116&gt;=70%,C116&lt;=99%),"…",IF(C116=100%,"….",""))))</f>
        <v/>
      </c>
      <c r="L116" s="29" t="str">
        <f t="shared" ref="L116" ca="1" si="121">IF(C116="x","",IF(C116="n/a",".",IF(AND(C116&gt;=80%,C116&lt;=99%),"…",IF(C116=100%,"….",""))))</f>
        <v/>
      </c>
      <c r="M116" s="29" t="str">
        <f t="shared" ref="M116" ca="1" si="122">IF(C116="x","",IF(C116="n/a",".",IF(AND(C116&gt;=90%,C116&lt;=99%),"…",IF(C116=100%,"….",""))))</f>
        <v/>
      </c>
      <c r="N116" s="53" t="str">
        <f t="shared" ref="N116" ca="1" si="123">IF(C116="x","",IF(C116="n/a",".",IF(C116=100%,"….","")))</f>
        <v/>
      </c>
    </row>
    <row r="117" spans="2:14">
      <c r="B117" s="48" t="s">
        <v>62</v>
      </c>
      <c r="C117" s="1"/>
      <c r="D117" s="1"/>
      <c r="E117" s="1"/>
      <c r="F117" s="1"/>
      <c r="G117" s="1"/>
      <c r="H117" s="1"/>
      <c r="I117" s="1"/>
      <c r="J117" s="1"/>
      <c r="K117" s="1"/>
      <c r="L117" s="1"/>
      <c r="M117" s="1"/>
      <c r="N117" s="49"/>
    </row>
    <row r="118" spans="2:14">
      <c r="B118" s="365">
        <v>3.1</v>
      </c>
      <c r="C118" s="16" t="str">
        <f ca="1">IF('Reference sheet'!G90="","x",'Reference sheet'!G90)</f>
        <v>x</v>
      </c>
      <c r="D118" s="1" t="str">
        <f t="shared" ref="D118" ca="1" si="124">IF(C118="x","",IF(C118="n/a",".",IF(AND(C118&gt;=0%,C118&lt;=59%),"..",IF(AND(C118&gt;=60%,C118&lt;=99%),"…",IF(C118=100%,"….","")))))</f>
        <v/>
      </c>
      <c r="E118" s="1" t="str">
        <f t="shared" ref="E118" ca="1" si="125">IF(C118="x","",IF(C118="n/a",".",IF(AND(C118&gt;=10%,C118&lt;=59%),"..",IF(AND(C118&gt;=60%,C118&lt;=99%),"…",IF(C118=100%,"….","")))))</f>
        <v/>
      </c>
      <c r="F118" s="1" t="str">
        <f t="shared" ref="F118" ca="1" si="126">IF(C118="x","",IF(C118="n/a",".",IF(AND(C118&gt;=20%,C118&lt;=59%),"..",IF(AND(C118&gt;=60%,C118&lt;=99%),"…",IF(C118=100%,"….","")))))</f>
        <v/>
      </c>
      <c r="G118" s="1" t="str">
        <f t="shared" ref="G118" ca="1" si="127">IF(C118="x","",IF(C118="n/a",".",IF(AND(C118&gt;=30%,C118&lt;=59%),"..",IF(AND(C118&gt;=60%,C118&lt;=99%),"…",IF(C118=100%,"….","")))))</f>
        <v/>
      </c>
      <c r="H118" s="1" t="str">
        <f t="shared" ref="H118" ca="1" si="128">IF(C118="x","",IF(C118="n/a",".",IF(AND(C118&gt;=40%,C118&lt;=59%),"..",IF(AND(C118&gt;=60%,C118&lt;=99%),"…",IF(C118=100%,"….","")))))</f>
        <v/>
      </c>
      <c r="I118" s="1" t="str">
        <f t="shared" ref="I118" ca="1" si="129">IF(C118="x","",IF(C118="n/a",".",IF(AND(C118&gt;=50%,C118&lt;=59%),"..",IF(AND(C118&gt;=60%,C118&lt;=99%),"…",IF(C118=100%,"….","")))))</f>
        <v/>
      </c>
      <c r="J118" s="1" t="str">
        <f t="shared" ref="J118" ca="1" si="130">IF(C118="x","",IF(C118="n/a",".",IF(AND(C118&gt;=60%,C118&lt;=99%),"…",IF(C118=100%,"….",""))))</f>
        <v/>
      </c>
      <c r="K118" s="1" t="str">
        <f t="shared" ref="K118" ca="1" si="131">IF(C118="x","",IF(C118="n/a",".",IF(AND(C118&gt;=70%,C118&lt;=99%),"…",IF(C118=100%,"….",""))))</f>
        <v/>
      </c>
      <c r="L118" s="1" t="str">
        <f t="shared" ref="L118" ca="1" si="132">IF(C118="x","",IF(C118="n/a",".",IF(AND(C118&gt;=80%,C118&lt;=99%),"…",IF(C118=100%,"….",""))))</f>
        <v/>
      </c>
      <c r="M118" s="1" t="str">
        <f t="shared" ref="M118" ca="1" si="133">IF(C118="x","",IF(C118="n/a",".",IF(AND(C118&gt;=90%,C118&lt;=99%),"…",IF(C118=100%,"….",""))))</f>
        <v/>
      </c>
      <c r="N118" s="49" t="str">
        <f t="shared" ref="N118" ca="1" si="134">IF(C118="x","",IF(C118="n/a",".",IF(C118=100%,"….","")))</f>
        <v/>
      </c>
    </row>
    <row r="119" spans="2:14">
      <c r="B119" s="48" t="s">
        <v>63</v>
      </c>
      <c r="C119" s="1"/>
      <c r="D119" s="1"/>
      <c r="E119" s="1"/>
      <c r="F119" s="1"/>
      <c r="G119" s="1"/>
      <c r="H119" s="1"/>
      <c r="I119" s="1"/>
      <c r="J119" s="1"/>
      <c r="K119" s="1"/>
      <c r="L119" s="1"/>
      <c r="M119" s="1"/>
      <c r="N119" s="49"/>
    </row>
    <row r="120" spans="2:14">
      <c r="B120" s="364">
        <v>3.11</v>
      </c>
      <c r="C120" s="16" t="str">
        <f ca="1">IF('Reference sheet'!G92="","x",'Reference sheet'!G92)</f>
        <v>x</v>
      </c>
      <c r="D120" s="23" t="str">
        <f t="shared" ref="D120:D122" ca="1" si="135">IF(C120="x","",IF(C120="n/a",".",IF(AND(C120&gt;=0%,C120&lt;=59%),"..",IF(AND(C120&gt;=60%,C120&lt;=99%),"…",IF(C120=100%,"….","")))))</f>
        <v/>
      </c>
      <c r="E120" s="23" t="str">
        <f t="shared" ref="E120:E122" ca="1" si="136">IF(C120="x","",IF(C120="n/a",".",IF(AND(C120&gt;=10%,C120&lt;=59%),"..",IF(AND(C120&gt;=60%,C120&lt;=99%),"…",IF(C120=100%,"….","")))))</f>
        <v/>
      </c>
      <c r="F120" s="23" t="str">
        <f t="shared" ref="F120:F122" ca="1" si="137">IF(C120="x","",IF(C120="n/a",".",IF(AND(C120&gt;=20%,C120&lt;=59%),"..",IF(AND(C120&gt;=60%,C120&lt;=99%),"…",IF(C120=100%,"….","")))))</f>
        <v/>
      </c>
      <c r="G120" s="23" t="str">
        <f t="shared" ref="G120:G122" ca="1" si="138">IF(C120="x","",IF(C120="n/a",".",IF(AND(C120&gt;=30%,C120&lt;=59%),"..",IF(AND(C120&gt;=60%,C120&lt;=99%),"…",IF(C120=100%,"….","")))))</f>
        <v/>
      </c>
      <c r="H120" s="23" t="str">
        <f t="shared" ref="H120:H122" ca="1" si="139">IF(C120="x","",IF(C120="n/a",".",IF(AND(C120&gt;=40%,C120&lt;=59%),"..",IF(AND(C120&gt;=60%,C120&lt;=99%),"…",IF(C120=100%,"….","")))))</f>
        <v/>
      </c>
      <c r="I120" s="23" t="str">
        <f t="shared" ref="I120:I122" ca="1" si="140">IF(C120="x","",IF(C120="n/a",".",IF(AND(C120&gt;=50%,C120&lt;=59%),"..",IF(AND(C120&gt;=60%,C120&lt;=99%),"…",IF(C120=100%,"….","")))))</f>
        <v/>
      </c>
      <c r="J120" s="23" t="str">
        <f t="shared" ref="J120:J122" ca="1" si="141">IF(C120="x","",IF(C120="n/a",".",IF(AND(C120&gt;=60%,C120&lt;=99%),"…",IF(C120=100%,"….",""))))</f>
        <v/>
      </c>
      <c r="K120" s="23" t="str">
        <f t="shared" ref="K120:K122" ca="1" si="142">IF(C120="x","",IF(C120="n/a",".",IF(AND(C120&gt;=70%,C120&lt;=99%),"…",IF(C120=100%,"….",""))))</f>
        <v/>
      </c>
      <c r="L120" s="23" t="str">
        <f t="shared" ref="L120:L122" ca="1" si="143">IF(C120="x","",IF(C120="n/a",".",IF(AND(C120&gt;=80%,C120&lt;=99%),"…",IF(C120=100%,"….",""))))</f>
        <v/>
      </c>
      <c r="M120" s="23" t="str">
        <f t="shared" ref="M120:M122" ca="1" si="144">IF(C120="x","",IF(C120="n/a",".",IF(AND(C120&gt;=90%,C120&lt;=99%),"…",IF(C120=100%,"….",""))))</f>
        <v/>
      </c>
      <c r="N120" s="52" t="str">
        <f t="shared" ref="N120:N122" ca="1" si="145">IF(C120="x","",IF(C120="n/a",".",IF(C120=100%,"….","")))</f>
        <v/>
      </c>
    </row>
    <row r="121" spans="2:14">
      <c r="B121" s="48" t="s">
        <v>519</v>
      </c>
      <c r="C121" s="1"/>
      <c r="D121" s="1"/>
      <c r="E121" s="1"/>
      <c r="F121" s="1"/>
      <c r="G121" s="1"/>
      <c r="H121" s="1"/>
      <c r="I121" s="1"/>
      <c r="J121" s="1"/>
      <c r="K121" s="1"/>
      <c r="L121" s="1"/>
      <c r="M121" s="1"/>
      <c r="N121" s="49"/>
    </row>
    <row r="122" spans="2:14">
      <c r="B122" s="364">
        <v>3.12</v>
      </c>
      <c r="C122" s="172" t="str">
        <f ca="1">IF('Reference sheet'!G94="","x",'Reference sheet'!G94)</f>
        <v>x</v>
      </c>
      <c r="D122" s="25" t="str">
        <f t="shared" ca="1" si="135"/>
        <v/>
      </c>
      <c r="E122" s="25" t="str">
        <f t="shared" ca="1" si="136"/>
        <v/>
      </c>
      <c r="F122" s="25" t="str">
        <f t="shared" ca="1" si="137"/>
        <v/>
      </c>
      <c r="G122" s="25" t="str">
        <f t="shared" ca="1" si="138"/>
        <v/>
      </c>
      <c r="H122" s="25" t="str">
        <f t="shared" ca="1" si="139"/>
        <v/>
      </c>
      <c r="I122" s="25" t="str">
        <f t="shared" ca="1" si="140"/>
        <v/>
      </c>
      <c r="J122" s="25" t="str">
        <f t="shared" ca="1" si="141"/>
        <v/>
      </c>
      <c r="K122" s="25" t="str">
        <f t="shared" ca="1" si="142"/>
        <v/>
      </c>
      <c r="L122" s="25" t="str">
        <f t="shared" ca="1" si="143"/>
        <v/>
      </c>
      <c r="M122" s="25" t="str">
        <f t="shared" ca="1" si="144"/>
        <v/>
      </c>
      <c r="N122" s="54" t="str">
        <f t="shared" ca="1" si="145"/>
        <v/>
      </c>
    </row>
    <row r="123" spans="2:14">
      <c r="B123" s="364">
        <v>3.13</v>
      </c>
      <c r="C123" s="174" t="str">
        <f ca="1">IF('Reference sheet'!G95="","x",'Reference sheet'!G95)</f>
        <v>x</v>
      </c>
      <c r="D123" s="25" t="str">
        <f t="shared" ref="D123" ca="1" si="146">IF(C123="x","",IF(C123="n/a",".",IF(AND(C123&gt;=0%,C123&lt;=59%),"..",IF(AND(C123&gt;=60%,C123&lt;=99%),"…",IF(C123=100%,"….","")))))</f>
        <v/>
      </c>
      <c r="E123" s="25" t="str">
        <f t="shared" ref="E123" ca="1" si="147">IF(C123="x","",IF(C123="n/a",".",IF(AND(C123&gt;=10%,C123&lt;=59%),"..",IF(AND(C123&gt;=60%,C123&lt;=99%),"…",IF(C123=100%,"….","")))))</f>
        <v/>
      </c>
      <c r="F123" s="25" t="str">
        <f t="shared" ref="F123" ca="1" si="148">IF(C123="x","",IF(C123="n/a",".",IF(AND(C123&gt;=20%,C123&lt;=59%),"..",IF(AND(C123&gt;=60%,C123&lt;=99%),"…",IF(C123=100%,"….","")))))</f>
        <v/>
      </c>
      <c r="G123" s="25" t="str">
        <f t="shared" ref="G123" ca="1" si="149">IF(C123="x","",IF(C123="n/a",".",IF(AND(C123&gt;=30%,C123&lt;=59%),"..",IF(AND(C123&gt;=60%,C123&lt;=99%),"…",IF(C123=100%,"….","")))))</f>
        <v/>
      </c>
      <c r="H123" s="25" t="str">
        <f t="shared" ref="H123" ca="1" si="150">IF(C123="x","",IF(C123="n/a",".",IF(AND(C123&gt;=40%,C123&lt;=59%),"..",IF(AND(C123&gt;=60%,C123&lt;=99%),"…",IF(C123=100%,"….","")))))</f>
        <v/>
      </c>
      <c r="I123" s="25" t="str">
        <f t="shared" ref="I123" ca="1" si="151">IF(C123="x","",IF(C123="n/a",".",IF(AND(C123&gt;=50%,C123&lt;=59%),"..",IF(AND(C123&gt;=60%,C123&lt;=99%),"…",IF(C123=100%,"….","")))))</f>
        <v/>
      </c>
      <c r="J123" s="25" t="str">
        <f t="shared" ref="J123" ca="1" si="152">IF(C123="x","",IF(C123="n/a",".",IF(AND(C123&gt;=60%,C123&lt;=99%),"…",IF(C123=100%,"….",""))))</f>
        <v/>
      </c>
      <c r="K123" s="25" t="str">
        <f t="shared" ref="K123" ca="1" si="153">IF(C123="x","",IF(C123="n/a",".",IF(AND(C123&gt;=70%,C123&lt;=99%),"…",IF(C123=100%,"….",""))))</f>
        <v/>
      </c>
      <c r="L123" s="25" t="str">
        <f t="shared" ref="L123" ca="1" si="154">IF(C123="x","",IF(C123="n/a",".",IF(AND(C123&gt;=80%,C123&lt;=99%),"…",IF(C123=100%,"….",""))))</f>
        <v/>
      </c>
      <c r="M123" s="25" t="str">
        <f t="shared" ref="M123" ca="1" si="155">IF(C123="x","",IF(C123="n/a",".",IF(AND(C123&gt;=90%,C123&lt;=99%),"…",IF(C123=100%,"….",""))))</f>
        <v/>
      </c>
      <c r="N123" s="54" t="str">
        <f t="shared" ref="N123" ca="1" si="156">IF(C123="x","",IF(C123="n/a",".",IF(C123=100%,"….","")))</f>
        <v/>
      </c>
    </row>
    <row r="124" spans="2:14">
      <c r="B124" s="48" t="s">
        <v>520</v>
      </c>
      <c r="C124" s="1"/>
      <c r="D124" s="1"/>
      <c r="E124" s="1"/>
      <c r="F124" s="1"/>
      <c r="G124" s="1"/>
      <c r="H124" s="1"/>
      <c r="I124" s="1"/>
      <c r="J124" s="1"/>
      <c r="K124" s="1"/>
      <c r="L124" s="1"/>
      <c r="M124" s="1"/>
      <c r="N124" s="49"/>
    </row>
    <row r="125" spans="2:14">
      <c r="B125" s="364">
        <v>3.14</v>
      </c>
      <c r="C125" s="173" t="str">
        <f ca="1">IF('Reference sheet'!G97="","x",'Reference sheet'!G97)</f>
        <v>x</v>
      </c>
      <c r="D125" s="29" t="str">
        <f t="shared" ref="D125" ca="1" si="157">IF(C125="x","",IF(C125="n/a",".",IF(AND(C125&gt;=0%,C125&lt;=59%),"..",IF(AND(C125&gt;=60%,C125&lt;=99%),"…",IF(C125=100%,"….","")))))</f>
        <v/>
      </c>
      <c r="E125" s="29" t="str">
        <f t="shared" ref="E125" ca="1" si="158">IF(C125="x","",IF(C125="n/a",".",IF(AND(C125&gt;=10%,C125&lt;=59%),"..",IF(AND(C125&gt;=60%,C125&lt;=99%),"…",IF(C125=100%,"….","")))))</f>
        <v/>
      </c>
      <c r="F125" s="29" t="str">
        <f t="shared" ref="F125" ca="1" si="159">IF(C125="x","",IF(C125="n/a",".",IF(AND(C125&gt;=20%,C125&lt;=59%),"..",IF(AND(C125&gt;=60%,C125&lt;=99%),"…",IF(C125=100%,"….","")))))</f>
        <v/>
      </c>
      <c r="G125" s="29" t="str">
        <f t="shared" ref="G125" ca="1" si="160">IF(C125="x","",IF(C125="n/a",".",IF(AND(C125&gt;=30%,C125&lt;=59%),"..",IF(AND(C125&gt;=60%,C125&lt;=99%),"…",IF(C125=100%,"….","")))))</f>
        <v/>
      </c>
      <c r="H125" s="29" t="str">
        <f t="shared" ref="H125" ca="1" si="161">IF(C125="x","",IF(C125="n/a",".",IF(AND(C125&gt;=40%,C125&lt;=59%),"..",IF(AND(C125&gt;=60%,C125&lt;=99%),"…",IF(C125=100%,"….","")))))</f>
        <v/>
      </c>
      <c r="I125" s="29" t="str">
        <f t="shared" ref="I125" ca="1" si="162">IF(C125="x","",IF(C125="n/a",".",IF(AND(C125&gt;=50%,C125&lt;=59%),"..",IF(AND(C125&gt;=60%,C125&lt;=99%),"…",IF(C125=100%,"….","")))))</f>
        <v/>
      </c>
      <c r="J125" s="29" t="str">
        <f t="shared" ref="J125" ca="1" si="163">IF(C125="x","",IF(C125="n/a",".",IF(AND(C125&gt;=60%,C125&lt;=99%),"…",IF(C125=100%,"….",""))))</f>
        <v/>
      </c>
      <c r="K125" s="29" t="str">
        <f t="shared" ref="K125" ca="1" si="164">IF(C125="x","",IF(C125="n/a",".",IF(AND(C125&gt;=70%,C125&lt;=99%),"…",IF(C125=100%,"….",""))))</f>
        <v/>
      </c>
      <c r="L125" s="29" t="str">
        <f t="shared" ref="L125" ca="1" si="165">IF(C125="x","",IF(C125="n/a",".",IF(AND(C125&gt;=80%,C125&lt;=99%),"…",IF(C125=100%,"….",""))))</f>
        <v/>
      </c>
      <c r="M125" s="29" t="str">
        <f t="shared" ref="M125" ca="1" si="166">IF(C125="x","",IF(C125="n/a",".",IF(AND(C125&gt;=90%,C125&lt;=99%),"…",IF(C125=100%,"….",""))))</f>
        <v/>
      </c>
      <c r="N125" s="53" t="str">
        <f t="shared" ref="N125" ca="1" si="167">IF(C125="x","",IF(C125="n/a",".",IF(C125=100%,"….","")))</f>
        <v/>
      </c>
    </row>
    <row r="126" spans="2:14">
      <c r="B126" s="48" t="s">
        <v>521</v>
      </c>
      <c r="C126" s="1"/>
      <c r="D126" s="1"/>
      <c r="E126" s="1"/>
      <c r="F126" s="1"/>
      <c r="G126" s="1"/>
      <c r="H126" s="1"/>
      <c r="I126" s="1"/>
      <c r="J126" s="1"/>
      <c r="K126" s="1"/>
      <c r="L126" s="1"/>
      <c r="M126" s="1"/>
      <c r="N126" s="49"/>
    </row>
    <row r="127" spans="2:14">
      <c r="B127" s="364">
        <v>3.15</v>
      </c>
      <c r="C127" s="16" t="str">
        <f ca="1">IF('Reference sheet'!G99="","x",'Reference sheet'!G99)</f>
        <v>x</v>
      </c>
      <c r="D127" s="23" t="str">
        <f t="shared" ref="D127:D129" ca="1" si="168">IF(C127="x","",IF(C127="n/a",".",IF(AND(C127&gt;=0%,C127&lt;=59%),"..",IF(AND(C127&gt;=60%,C127&lt;=99%),"…",IF(C127=100%,"….","")))))</f>
        <v/>
      </c>
      <c r="E127" s="23" t="str">
        <f t="shared" ref="E127:E129" ca="1" si="169">IF(C127="x","",IF(C127="n/a",".",IF(AND(C127&gt;=10%,C127&lt;=59%),"..",IF(AND(C127&gt;=60%,C127&lt;=99%),"…",IF(C127=100%,"….","")))))</f>
        <v/>
      </c>
      <c r="F127" s="23" t="str">
        <f t="shared" ref="F127:F129" ca="1" si="170">IF(C127="x","",IF(C127="n/a",".",IF(AND(C127&gt;=20%,C127&lt;=59%),"..",IF(AND(C127&gt;=60%,C127&lt;=99%),"…",IF(C127=100%,"….","")))))</f>
        <v/>
      </c>
      <c r="G127" s="23" t="str">
        <f t="shared" ref="G127:G129" ca="1" si="171">IF(C127="x","",IF(C127="n/a",".",IF(AND(C127&gt;=30%,C127&lt;=59%),"..",IF(AND(C127&gt;=60%,C127&lt;=99%),"…",IF(C127=100%,"….","")))))</f>
        <v/>
      </c>
      <c r="H127" s="23" t="str">
        <f t="shared" ref="H127:H129" ca="1" si="172">IF(C127="x","",IF(C127="n/a",".",IF(AND(C127&gt;=40%,C127&lt;=59%),"..",IF(AND(C127&gt;=60%,C127&lt;=99%),"…",IF(C127=100%,"….","")))))</f>
        <v/>
      </c>
      <c r="I127" s="23" t="str">
        <f t="shared" ref="I127:I129" ca="1" si="173">IF(C127="x","",IF(C127="n/a",".",IF(AND(C127&gt;=50%,C127&lt;=59%),"..",IF(AND(C127&gt;=60%,C127&lt;=99%),"…",IF(C127=100%,"….","")))))</f>
        <v/>
      </c>
      <c r="J127" s="23" t="str">
        <f t="shared" ref="J127:J129" ca="1" si="174">IF(C127="x","",IF(C127="n/a",".",IF(AND(C127&gt;=60%,C127&lt;=99%),"…",IF(C127=100%,"….",""))))</f>
        <v/>
      </c>
      <c r="K127" s="23" t="str">
        <f t="shared" ref="K127:K129" ca="1" si="175">IF(C127="x","",IF(C127="n/a",".",IF(AND(C127&gt;=70%,C127&lt;=99%),"…",IF(C127=100%,"….",""))))</f>
        <v/>
      </c>
      <c r="L127" s="23" t="str">
        <f t="shared" ref="L127:L129" ca="1" si="176">IF(C127="x","",IF(C127="n/a",".",IF(AND(C127&gt;=80%,C127&lt;=99%),"…",IF(C127=100%,"….",""))))</f>
        <v/>
      </c>
      <c r="M127" s="23" t="str">
        <f t="shared" ref="M127:M129" ca="1" si="177">IF(C127="x","",IF(C127="n/a",".",IF(AND(C127&gt;=90%,C127&lt;=99%),"…",IF(C127=100%,"….",""))))</f>
        <v/>
      </c>
      <c r="N127" s="52" t="str">
        <f t="shared" ref="N127:N129" ca="1" si="178">IF(C127="x","",IF(C127="n/a",".",IF(C127=100%,"….","")))</f>
        <v/>
      </c>
    </row>
    <row r="128" spans="2:14">
      <c r="B128" s="48" t="s">
        <v>524</v>
      </c>
      <c r="C128" s="1"/>
      <c r="D128" s="1"/>
      <c r="E128" s="1"/>
      <c r="F128" s="1"/>
      <c r="G128" s="1"/>
      <c r="H128" s="1"/>
      <c r="I128" s="1"/>
      <c r="J128" s="1"/>
      <c r="K128" s="1"/>
      <c r="L128" s="1"/>
      <c r="M128" s="1"/>
      <c r="N128" s="49"/>
    </row>
    <row r="129" spans="2:14">
      <c r="B129" s="364">
        <v>3.16</v>
      </c>
      <c r="C129" s="16" t="str">
        <f ca="1">IF('Reference sheet'!G101="","x",'Reference sheet'!G101)</f>
        <v>x</v>
      </c>
      <c r="D129" s="1" t="str">
        <f t="shared" ca="1" si="168"/>
        <v/>
      </c>
      <c r="E129" s="1" t="str">
        <f t="shared" ca="1" si="169"/>
        <v/>
      </c>
      <c r="F129" s="1" t="str">
        <f t="shared" ca="1" si="170"/>
        <v/>
      </c>
      <c r="G129" s="1" t="str">
        <f t="shared" ca="1" si="171"/>
        <v/>
      </c>
      <c r="H129" s="1" t="str">
        <f t="shared" ca="1" si="172"/>
        <v/>
      </c>
      <c r="I129" s="1" t="str">
        <f t="shared" ca="1" si="173"/>
        <v/>
      </c>
      <c r="J129" s="1" t="str">
        <f t="shared" ca="1" si="174"/>
        <v/>
      </c>
      <c r="K129" s="1" t="str">
        <f t="shared" ca="1" si="175"/>
        <v/>
      </c>
      <c r="L129" s="1" t="str">
        <f t="shared" ca="1" si="176"/>
        <v/>
      </c>
      <c r="M129" s="1" t="str">
        <f t="shared" ca="1" si="177"/>
        <v/>
      </c>
      <c r="N129" s="49" t="str">
        <f t="shared" ca="1" si="178"/>
        <v/>
      </c>
    </row>
    <row r="130" spans="2:14">
      <c r="B130" s="48" t="s">
        <v>69</v>
      </c>
      <c r="C130" s="1"/>
      <c r="D130" s="1"/>
      <c r="E130" s="1"/>
      <c r="F130" s="1"/>
      <c r="G130" s="1"/>
      <c r="H130" s="1"/>
      <c r="I130" s="1"/>
      <c r="J130" s="1"/>
      <c r="K130" s="1"/>
      <c r="L130" s="1"/>
      <c r="M130" s="1"/>
      <c r="N130" s="49"/>
    </row>
    <row r="131" spans="2:14">
      <c r="B131" s="364">
        <v>3.17</v>
      </c>
      <c r="C131" s="172" t="str">
        <f ca="1">IF('Reference sheet'!G103="","x",'Reference sheet'!G103)</f>
        <v>x</v>
      </c>
      <c r="D131" s="25" t="str">
        <f t="shared" ref="D131" ca="1" si="179">IF(C131="x","",IF(C131="n/a",".",IF(AND(C131&gt;=0%,C131&lt;=59%),"..",IF(AND(C131&gt;=60%,C131&lt;=99%),"…",IF(C131=100%,"….","")))))</f>
        <v/>
      </c>
      <c r="E131" s="25" t="str">
        <f t="shared" ref="E131" ca="1" si="180">IF(C131="x","",IF(C131="n/a",".",IF(AND(C131&gt;=10%,C131&lt;=59%),"..",IF(AND(C131&gt;=60%,C131&lt;=99%),"…",IF(C131=100%,"….","")))))</f>
        <v/>
      </c>
      <c r="F131" s="25" t="str">
        <f t="shared" ref="F131" ca="1" si="181">IF(C131="x","",IF(C131="n/a",".",IF(AND(C131&gt;=20%,C131&lt;=59%),"..",IF(AND(C131&gt;=60%,C131&lt;=99%),"…",IF(C131=100%,"….","")))))</f>
        <v/>
      </c>
      <c r="G131" s="25" t="str">
        <f t="shared" ref="G131" ca="1" si="182">IF(C131="x","",IF(C131="n/a",".",IF(AND(C131&gt;=30%,C131&lt;=59%),"..",IF(AND(C131&gt;=60%,C131&lt;=99%),"…",IF(C131=100%,"….","")))))</f>
        <v/>
      </c>
      <c r="H131" s="25" t="str">
        <f t="shared" ref="H131" ca="1" si="183">IF(C131="x","",IF(C131="n/a",".",IF(AND(C131&gt;=40%,C131&lt;=59%),"..",IF(AND(C131&gt;=60%,C131&lt;=99%),"…",IF(C131=100%,"….","")))))</f>
        <v/>
      </c>
      <c r="I131" s="25" t="str">
        <f t="shared" ref="I131" ca="1" si="184">IF(C131="x","",IF(C131="n/a",".",IF(AND(C131&gt;=50%,C131&lt;=59%),"..",IF(AND(C131&gt;=60%,C131&lt;=99%),"…",IF(C131=100%,"….","")))))</f>
        <v/>
      </c>
      <c r="J131" s="25" t="str">
        <f t="shared" ref="J131" ca="1" si="185">IF(C131="x","",IF(C131="n/a",".",IF(AND(C131&gt;=60%,C131&lt;=99%),"…",IF(C131=100%,"….",""))))</f>
        <v/>
      </c>
      <c r="K131" s="25" t="str">
        <f t="shared" ref="K131" ca="1" si="186">IF(C131="x","",IF(C131="n/a",".",IF(AND(C131&gt;=70%,C131&lt;=99%),"…",IF(C131=100%,"….",""))))</f>
        <v/>
      </c>
      <c r="L131" s="25" t="str">
        <f t="shared" ref="L131" ca="1" si="187">IF(C131="x","",IF(C131="n/a",".",IF(AND(C131&gt;=80%,C131&lt;=99%),"…",IF(C131=100%,"….",""))))</f>
        <v/>
      </c>
      <c r="M131" s="25" t="str">
        <f t="shared" ref="M131" ca="1" si="188">IF(C131="x","",IF(C131="n/a",".",IF(AND(C131&gt;=90%,C131&lt;=99%),"…",IF(C131=100%,"….",""))))</f>
        <v/>
      </c>
      <c r="N131" s="54" t="str">
        <f t="shared" ref="N131" ca="1" si="189">IF(C131="x","",IF(C131="n/a",".",IF(C131=100%,"….","")))</f>
        <v/>
      </c>
    </row>
    <row r="132" spans="2:14">
      <c r="B132" s="364">
        <v>3.18</v>
      </c>
      <c r="C132" s="173" t="str">
        <f ca="1">IF('Reference sheet'!G104="","x",'Reference sheet'!G104)</f>
        <v>x</v>
      </c>
      <c r="D132" s="25" t="str">
        <f t="shared" ref="D132" ca="1" si="190">IF(C132="x","",IF(C132="n/a",".",IF(AND(C132&gt;=0%,C132&lt;=59%),"..",IF(AND(C132&gt;=60%,C132&lt;=99%),"…",IF(C132=100%,"….","")))))</f>
        <v/>
      </c>
      <c r="E132" s="25" t="str">
        <f t="shared" ref="E132" ca="1" si="191">IF(C132="x","",IF(C132="n/a",".",IF(AND(C132&gt;=10%,C132&lt;=59%),"..",IF(AND(C132&gt;=60%,C132&lt;=99%),"…",IF(C132=100%,"….","")))))</f>
        <v/>
      </c>
      <c r="F132" s="25" t="str">
        <f t="shared" ref="F132" ca="1" si="192">IF(C132="x","",IF(C132="n/a",".",IF(AND(C132&gt;=20%,C132&lt;=59%),"..",IF(AND(C132&gt;=60%,C132&lt;=99%),"…",IF(C132=100%,"….","")))))</f>
        <v/>
      </c>
      <c r="G132" s="25" t="str">
        <f t="shared" ref="G132" ca="1" si="193">IF(C132="x","",IF(C132="n/a",".",IF(AND(C132&gt;=30%,C132&lt;=59%),"..",IF(AND(C132&gt;=60%,C132&lt;=99%),"…",IF(C132=100%,"….","")))))</f>
        <v/>
      </c>
      <c r="H132" s="25" t="str">
        <f t="shared" ref="H132" ca="1" si="194">IF(C132="x","",IF(C132="n/a",".",IF(AND(C132&gt;=40%,C132&lt;=59%),"..",IF(AND(C132&gt;=60%,C132&lt;=99%),"…",IF(C132=100%,"….","")))))</f>
        <v/>
      </c>
      <c r="I132" s="25" t="str">
        <f t="shared" ref="I132" ca="1" si="195">IF(C132="x","",IF(C132="n/a",".",IF(AND(C132&gt;=50%,C132&lt;=59%),"..",IF(AND(C132&gt;=60%,C132&lt;=99%),"…",IF(C132=100%,"….","")))))</f>
        <v/>
      </c>
      <c r="J132" s="25" t="str">
        <f t="shared" ref="J132" ca="1" si="196">IF(C132="x","",IF(C132="n/a",".",IF(AND(C132&gt;=60%,C132&lt;=99%),"…",IF(C132=100%,"….",""))))</f>
        <v/>
      </c>
      <c r="K132" s="25" t="str">
        <f t="shared" ref="K132" ca="1" si="197">IF(C132="x","",IF(C132="n/a",".",IF(AND(C132&gt;=70%,C132&lt;=99%),"…",IF(C132=100%,"….",""))))</f>
        <v/>
      </c>
      <c r="L132" s="25" t="str">
        <f t="shared" ref="L132" ca="1" si="198">IF(C132="x","",IF(C132="n/a",".",IF(AND(C132&gt;=80%,C132&lt;=99%),"…",IF(C132=100%,"….",""))))</f>
        <v/>
      </c>
      <c r="M132" s="25" t="str">
        <f t="shared" ref="M132" ca="1" si="199">IF(C132="x","",IF(C132="n/a",".",IF(AND(C132&gt;=90%,C132&lt;=99%),"…",IF(C132=100%,"….",""))))</f>
        <v/>
      </c>
      <c r="N132" s="54" t="str">
        <f t="shared" ref="N132" ca="1" si="200">IF(C132="x","",IF(C132="n/a",".",IF(C132=100%,"….","")))</f>
        <v/>
      </c>
    </row>
    <row r="133" spans="2:14">
      <c r="B133" s="1"/>
      <c r="C133" s="1"/>
      <c r="D133" s="1"/>
      <c r="E133" s="1"/>
      <c r="F133" s="1"/>
      <c r="G133" s="1"/>
      <c r="H133" s="1"/>
      <c r="I133" s="1"/>
      <c r="J133" s="1"/>
      <c r="K133" s="1"/>
      <c r="L133" s="1"/>
      <c r="M133" s="1"/>
      <c r="N133" s="1"/>
    </row>
    <row r="134" spans="2:14" ht="13">
      <c r="B134" s="360" t="s">
        <v>554</v>
      </c>
      <c r="C134" s="358"/>
      <c r="D134" s="358"/>
      <c r="E134" s="358"/>
      <c r="F134" s="358"/>
      <c r="G134" s="358"/>
      <c r="H134" s="358"/>
      <c r="I134" s="358"/>
      <c r="J134" s="358"/>
      <c r="K134" s="358"/>
      <c r="L134" s="358"/>
      <c r="M134" s="358"/>
      <c r="N134" s="358"/>
    </row>
    <row r="135" spans="2:14">
      <c r="B135" s="358" t="s">
        <v>134</v>
      </c>
      <c r="C135" s="358"/>
      <c r="D135" s="358"/>
      <c r="E135" s="358"/>
      <c r="F135" s="358"/>
      <c r="G135" s="361">
        <f ca="1">COUNTIF(C100:C132,1)</f>
        <v>0</v>
      </c>
      <c r="H135" s="362" t="str">
        <f ca="1">IFERROR(G135/G138,"")</f>
        <v/>
      </c>
      <c r="I135" s="358"/>
      <c r="J135" s="358"/>
      <c r="K135" s="358"/>
      <c r="L135" s="358"/>
      <c r="M135" s="358"/>
      <c r="N135" s="358"/>
    </row>
    <row r="136" spans="2:14">
      <c r="B136" s="358" t="s">
        <v>135</v>
      </c>
      <c r="C136" s="358"/>
      <c r="D136" s="358"/>
      <c r="E136" s="358"/>
      <c r="F136" s="358"/>
      <c r="G136" s="361">
        <f ca="1">COUNTIFS(C100:C132,"&lt;&gt;",C100:C132,"&lt;&gt;n/a",C100:C132,"&lt;&gt;x",C100:C132,"&lt;&gt;1")</f>
        <v>0</v>
      </c>
      <c r="H136" s="362" t="str">
        <f ca="1">IFERROR(G136/G138,"")</f>
        <v/>
      </c>
      <c r="I136" s="358"/>
      <c r="J136" s="358"/>
      <c r="K136" s="358"/>
      <c r="L136" s="358"/>
      <c r="M136" s="358"/>
      <c r="N136" s="358"/>
    </row>
    <row r="137" spans="2:14">
      <c r="B137" s="358" t="s">
        <v>136</v>
      </c>
      <c r="C137" s="358"/>
      <c r="D137" s="358"/>
      <c r="E137" s="358"/>
      <c r="F137" s="358"/>
      <c r="G137" s="361">
        <f ca="1">COUNTIF(C100:C132,"n/a")</f>
        <v>0</v>
      </c>
      <c r="H137" s="362" t="str">
        <f ca="1">IFERROR(G137/G138,"")</f>
        <v/>
      </c>
      <c r="I137" s="358"/>
      <c r="J137" s="358"/>
      <c r="K137" s="358"/>
      <c r="L137" s="358"/>
      <c r="M137" s="358"/>
      <c r="N137" s="358"/>
    </row>
    <row r="138" spans="2:14">
      <c r="B138" s="358" t="s">
        <v>137</v>
      </c>
      <c r="C138" s="358"/>
      <c r="D138" s="358"/>
      <c r="E138" s="358"/>
      <c r="F138" s="358"/>
      <c r="G138" s="361">
        <f ca="1">SUM(G135:G137)</f>
        <v>0</v>
      </c>
      <c r="H138" s="363" t="str">
        <f ca="1">IF(OR(G138=0,G138=18),"","NOTE: Total should be equal to 18, please review actions")</f>
        <v/>
      </c>
      <c r="I138" s="358"/>
      <c r="J138" s="358"/>
      <c r="K138" s="358"/>
      <c r="L138" s="358"/>
      <c r="M138" s="358"/>
      <c r="N138" s="358"/>
    </row>
    <row r="139" spans="2:14">
      <c r="B139" s="1"/>
      <c r="C139" s="1"/>
      <c r="D139" s="1"/>
      <c r="E139" s="1"/>
      <c r="F139" s="1"/>
      <c r="G139" s="1"/>
      <c r="H139" s="1"/>
      <c r="I139" s="1"/>
      <c r="J139" s="1"/>
      <c r="K139" s="1"/>
      <c r="L139" s="1"/>
      <c r="M139" s="1"/>
      <c r="N139" s="1"/>
    </row>
    <row r="140" spans="2:14" ht="13">
      <c r="B140" s="10" t="s">
        <v>810</v>
      </c>
      <c r="C140" s="1"/>
      <c r="D140" s="1"/>
      <c r="E140" s="1"/>
      <c r="F140" s="1" t="str">
        <f>F1</f>
        <v>Enter the name of your Service here.</v>
      </c>
      <c r="G140" s="1"/>
      <c r="H140" s="1"/>
      <c r="I140" s="1"/>
      <c r="J140" s="1"/>
      <c r="K140" s="1"/>
      <c r="L140" s="1"/>
      <c r="M140" s="1"/>
      <c r="N140" s="1"/>
    </row>
    <row r="141" spans="2:14">
      <c r="B141" s="1" t="s">
        <v>819</v>
      </c>
      <c r="C141" s="1"/>
      <c r="D141" s="1"/>
      <c r="E141" s="1"/>
      <c r="F141" s="1"/>
      <c r="G141" s="1"/>
      <c r="H141" s="1"/>
      <c r="I141" s="1"/>
      <c r="J141" s="1"/>
      <c r="K141" s="1"/>
      <c r="L141" s="1"/>
      <c r="M141" s="1"/>
      <c r="N141" s="1"/>
    </row>
    <row r="142" spans="2:14">
      <c r="B142" s="1"/>
      <c r="C142" s="1"/>
      <c r="D142" s="1"/>
      <c r="E142" s="1"/>
      <c r="F142" s="1"/>
      <c r="G142" s="1"/>
      <c r="H142" s="1"/>
      <c r="I142" s="1"/>
      <c r="J142" s="1"/>
      <c r="K142" s="1"/>
      <c r="L142" s="1"/>
      <c r="M142" s="1"/>
      <c r="N142" s="1"/>
    </row>
    <row r="143" spans="2:14">
      <c r="B143" s="406" t="s">
        <v>120</v>
      </c>
      <c r="C143" s="404" t="s">
        <v>121</v>
      </c>
      <c r="D143" s="428" t="s">
        <v>115</v>
      </c>
      <c r="E143" s="428"/>
      <c r="F143" s="428"/>
      <c r="G143" s="428"/>
      <c r="H143" s="428"/>
      <c r="I143" s="428"/>
      <c r="J143" s="428"/>
      <c r="K143" s="428"/>
      <c r="L143" s="428"/>
      <c r="M143" s="428"/>
      <c r="N143" s="43" t="s">
        <v>114</v>
      </c>
    </row>
    <row r="144" spans="2:14">
      <c r="B144" s="411"/>
      <c r="C144" s="405"/>
      <c r="D144" s="44">
        <v>0</v>
      </c>
      <c r="E144" s="44">
        <v>0.1</v>
      </c>
      <c r="F144" s="44">
        <v>0.2</v>
      </c>
      <c r="G144" s="44">
        <v>0.3</v>
      </c>
      <c r="H144" s="44">
        <v>0.4</v>
      </c>
      <c r="I144" s="44">
        <v>0.5</v>
      </c>
      <c r="J144" s="44">
        <v>0.6</v>
      </c>
      <c r="K144" s="44">
        <v>0.7</v>
      </c>
      <c r="L144" s="44">
        <v>0.8</v>
      </c>
      <c r="M144" s="44">
        <v>0.9</v>
      </c>
      <c r="N144" s="44">
        <v>1</v>
      </c>
    </row>
    <row r="145" spans="2:14" ht="13">
      <c r="B145" s="45" t="s">
        <v>73</v>
      </c>
      <c r="C145" s="46"/>
      <c r="D145" s="46"/>
      <c r="E145" s="46"/>
      <c r="F145" s="46"/>
      <c r="G145" s="46"/>
      <c r="H145" s="46"/>
      <c r="I145" s="46"/>
      <c r="J145" s="46"/>
      <c r="K145" s="46"/>
      <c r="L145" s="46"/>
      <c r="M145" s="46"/>
      <c r="N145" s="47"/>
    </row>
    <row r="146" spans="2:14" ht="13">
      <c r="B146" s="366" t="s">
        <v>74</v>
      </c>
      <c r="C146" s="367"/>
      <c r="D146" s="367"/>
      <c r="E146" s="367"/>
      <c r="F146" s="367"/>
      <c r="G146" s="367"/>
      <c r="H146" s="367"/>
      <c r="I146" s="367"/>
      <c r="J146" s="367"/>
      <c r="K146" s="367"/>
      <c r="L146" s="367"/>
      <c r="M146" s="367"/>
      <c r="N146" s="368"/>
    </row>
    <row r="147" spans="2:14">
      <c r="B147" s="48" t="s">
        <v>55</v>
      </c>
      <c r="C147" s="1"/>
      <c r="D147" s="1"/>
      <c r="E147" s="1"/>
      <c r="F147" s="1"/>
      <c r="G147" s="1"/>
      <c r="H147" s="1"/>
      <c r="I147" s="1"/>
      <c r="J147" s="1"/>
      <c r="K147" s="1"/>
      <c r="L147" s="1"/>
      <c r="M147" s="1"/>
      <c r="N147" s="49"/>
    </row>
    <row r="148" spans="2:14">
      <c r="B148" s="364">
        <v>4.01</v>
      </c>
      <c r="C148" s="16" t="str">
        <f ca="1">IF('Reference sheet'!G108="","x",'Reference sheet'!G108)</f>
        <v>x</v>
      </c>
      <c r="D148" s="1" t="str">
        <f t="shared" ref="D148" ca="1" si="201">IF(C148="x","",IF(C148="n/a",".",IF(AND(C148&gt;=0%,C148&lt;=59%),"..",IF(AND(C148&gt;=60%,C148&lt;=99%),"…",IF(C148=100%,"….","")))))</f>
        <v/>
      </c>
      <c r="E148" s="1" t="str">
        <f t="shared" ref="E148" ca="1" si="202">IF(C148="x","",IF(C148="n/a",".",IF(AND(C148&gt;=10%,C148&lt;=59%),"..",IF(AND(C148&gt;=60%,C148&lt;=99%),"…",IF(C148=100%,"….","")))))</f>
        <v/>
      </c>
      <c r="F148" s="1" t="str">
        <f t="shared" ref="F148" ca="1" si="203">IF(C148="x","",IF(C148="n/a",".",IF(AND(C148&gt;=20%,C148&lt;=59%),"..",IF(AND(C148&gt;=60%,C148&lt;=99%),"…",IF(C148=100%,"….","")))))</f>
        <v/>
      </c>
      <c r="G148" s="1" t="str">
        <f t="shared" ref="G148" ca="1" si="204">IF(C148="x","",IF(C148="n/a",".",IF(AND(C148&gt;=30%,C148&lt;=59%),"..",IF(AND(C148&gt;=60%,C148&lt;=99%),"…",IF(C148=100%,"….","")))))</f>
        <v/>
      </c>
      <c r="H148" s="1" t="str">
        <f t="shared" ref="H148" ca="1" si="205">IF(C148="x","",IF(C148="n/a",".",IF(AND(C148&gt;=40%,C148&lt;=59%),"..",IF(AND(C148&gt;=60%,C148&lt;=99%),"…",IF(C148=100%,"….","")))))</f>
        <v/>
      </c>
      <c r="I148" s="1" t="str">
        <f t="shared" ref="I148" ca="1" si="206">IF(C148="x","",IF(C148="n/a",".",IF(AND(C148&gt;=50%,C148&lt;=59%),"..",IF(AND(C148&gt;=60%,C148&lt;=99%),"…",IF(C148=100%,"….","")))))</f>
        <v/>
      </c>
      <c r="J148" s="1" t="str">
        <f t="shared" ref="J148" ca="1" si="207">IF(C148="x","",IF(C148="n/a",".",IF(AND(C148&gt;=60%,C148&lt;=99%),"…",IF(C148=100%,"….",""))))</f>
        <v/>
      </c>
      <c r="K148" s="1" t="str">
        <f t="shared" ref="K148" ca="1" si="208">IF(C148="x","",IF(C148="n/a",".",IF(AND(C148&gt;=70%,C148&lt;=99%),"…",IF(C148=100%,"….",""))))</f>
        <v/>
      </c>
      <c r="L148" s="1" t="str">
        <f t="shared" ref="L148" ca="1" si="209">IF(C148="x","",IF(C148="n/a",".",IF(AND(C148&gt;=80%,C148&lt;=99%),"…",IF(C148=100%,"….",""))))</f>
        <v/>
      </c>
      <c r="M148" s="1" t="str">
        <f t="shared" ref="M148" ca="1" si="210">IF(C148="x","",IF(C148="n/a",".",IF(AND(C148&gt;=90%,C148&lt;=99%),"…",IF(C148=100%,"….",""))))</f>
        <v/>
      </c>
      <c r="N148" s="49" t="str">
        <f t="shared" ref="N148" ca="1" si="211">IF(C148="x","",IF(C148="n/a",".",IF(C148=100%,"….","")))</f>
        <v/>
      </c>
    </row>
    <row r="149" spans="2:14">
      <c r="B149" s="48" t="s">
        <v>46</v>
      </c>
      <c r="C149" s="1"/>
      <c r="D149" s="1"/>
      <c r="E149" s="1"/>
      <c r="F149" s="1"/>
      <c r="G149" s="1"/>
      <c r="H149" s="1"/>
      <c r="I149" s="1"/>
      <c r="J149" s="1"/>
      <c r="K149" s="1"/>
      <c r="L149" s="1"/>
      <c r="M149" s="1"/>
      <c r="N149" s="49"/>
    </row>
    <row r="150" spans="2:14">
      <c r="B150" s="364">
        <v>4.0199999999999996</v>
      </c>
      <c r="C150" s="16" t="str">
        <f ca="1">IF('Reference sheet'!G110="","x",'Reference sheet'!G110)</f>
        <v>x</v>
      </c>
      <c r="D150" s="1" t="str">
        <f t="shared" ref="D150" ca="1" si="212">IF(C150="x","",IF(C150="n/a",".",IF(AND(C150&gt;=0%,C150&lt;=59%),"..",IF(AND(C150&gt;=60%,C150&lt;=99%),"…",IF(C150=100%,"….","")))))</f>
        <v/>
      </c>
      <c r="E150" s="1" t="str">
        <f t="shared" ref="E150" ca="1" si="213">IF(C150="x","",IF(C150="n/a",".",IF(AND(C150&gt;=10%,C150&lt;=59%),"..",IF(AND(C150&gt;=60%,C150&lt;=99%),"…",IF(C150=100%,"….","")))))</f>
        <v/>
      </c>
      <c r="F150" s="1" t="str">
        <f t="shared" ref="F150" ca="1" si="214">IF(C150="x","",IF(C150="n/a",".",IF(AND(C150&gt;=20%,C150&lt;=59%),"..",IF(AND(C150&gt;=60%,C150&lt;=99%),"…",IF(C150=100%,"….","")))))</f>
        <v/>
      </c>
      <c r="G150" s="1" t="str">
        <f t="shared" ref="G150" ca="1" si="215">IF(C150="x","",IF(C150="n/a",".",IF(AND(C150&gt;=30%,C150&lt;=59%),"..",IF(AND(C150&gt;=60%,C150&lt;=99%),"…",IF(C150=100%,"….","")))))</f>
        <v/>
      </c>
      <c r="H150" s="1" t="str">
        <f t="shared" ref="H150" ca="1" si="216">IF(C150="x","",IF(C150="n/a",".",IF(AND(C150&gt;=40%,C150&lt;=59%),"..",IF(AND(C150&gt;=60%,C150&lt;=99%),"…",IF(C150=100%,"….","")))))</f>
        <v/>
      </c>
      <c r="I150" s="1" t="str">
        <f t="shared" ref="I150" ca="1" si="217">IF(C150="x","",IF(C150="n/a",".",IF(AND(C150&gt;=50%,C150&lt;=59%),"..",IF(AND(C150&gt;=60%,C150&lt;=99%),"…",IF(C150=100%,"….","")))))</f>
        <v/>
      </c>
      <c r="J150" s="1" t="str">
        <f t="shared" ref="J150" ca="1" si="218">IF(C150="x","",IF(C150="n/a",".",IF(AND(C150&gt;=60%,C150&lt;=99%),"…",IF(C150=100%,"….",""))))</f>
        <v/>
      </c>
      <c r="K150" s="1" t="str">
        <f t="shared" ref="K150" ca="1" si="219">IF(C150="x","",IF(C150="n/a",".",IF(AND(C150&gt;=70%,C150&lt;=99%),"…",IF(C150=100%,"….",""))))</f>
        <v/>
      </c>
      <c r="L150" s="1" t="str">
        <f t="shared" ref="L150" ca="1" si="220">IF(C150="x","",IF(C150="n/a",".",IF(AND(C150&gt;=80%,C150&lt;=99%),"…",IF(C150=100%,"….",""))))</f>
        <v/>
      </c>
      <c r="M150" s="1" t="str">
        <f t="shared" ref="M150" ca="1" si="221">IF(C150="x","",IF(C150="n/a",".",IF(AND(C150&gt;=90%,C150&lt;=99%),"…",IF(C150=100%,"….",""))))</f>
        <v/>
      </c>
      <c r="N150" s="49" t="str">
        <f t="shared" ref="N150" ca="1" si="222">IF(C150="x","",IF(C150="n/a",".",IF(C150=100%,"….","")))</f>
        <v/>
      </c>
    </row>
    <row r="151" spans="2:14">
      <c r="B151" s="48" t="s">
        <v>75</v>
      </c>
      <c r="C151" s="1"/>
      <c r="D151" s="1"/>
      <c r="E151" s="1"/>
      <c r="F151" s="1"/>
      <c r="G151" s="1"/>
      <c r="H151" s="1"/>
      <c r="I151" s="1"/>
      <c r="J151" s="1"/>
      <c r="K151" s="1"/>
      <c r="L151" s="1"/>
      <c r="M151" s="1"/>
      <c r="N151" s="49"/>
    </row>
    <row r="152" spans="2:14">
      <c r="B152" s="364">
        <v>4.03</v>
      </c>
      <c r="C152" s="16" t="str">
        <f ca="1">IF('Reference sheet'!G112="","x",'Reference sheet'!G112)</f>
        <v>x</v>
      </c>
      <c r="D152" s="1" t="str">
        <f t="shared" ref="D152" ca="1" si="223">IF(C152="x","",IF(C152="n/a",".",IF(AND(C152&gt;=0%,C152&lt;=59%),"..",IF(AND(C152&gt;=60%,C152&lt;=99%),"…",IF(C152=100%,"….","")))))</f>
        <v/>
      </c>
      <c r="E152" s="1" t="str">
        <f t="shared" ref="E152" ca="1" si="224">IF(C152="x","",IF(C152="n/a",".",IF(AND(C152&gt;=10%,C152&lt;=59%),"..",IF(AND(C152&gt;=60%,C152&lt;=99%),"…",IF(C152=100%,"….","")))))</f>
        <v/>
      </c>
      <c r="F152" s="1" t="str">
        <f t="shared" ref="F152" ca="1" si="225">IF(C152="x","",IF(C152="n/a",".",IF(AND(C152&gt;=20%,C152&lt;=59%),"..",IF(AND(C152&gt;=60%,C152&lt;=99%),"…",IF(C152=100%,"….","")))))</f>
        <v/>
      </c>
      <c r="G152" s="1" t="str">
        <f t="shared" ref="G152" ca="1" si="226">IF(C152="x","",IF(C152="n/a",".",IF(AND(C152&gt;=30%,C152&lt;=59%),"..",IF(AND(C152&gt;=60%,C152&lt;=99%),"…",IF(C152=100%,"….","")))))</f>
        <v/>
      </c>
      <c r="H152" s="1" t="str">
        <f t="shared" ref="H152" ca="1" si="227">IF(C152="x","",IF(C152="n/a",".",IF(AND(C152&gt;=40%,C152&lt;=59%),"..",IF(AND(C152&gt;=60%,C152&lt;=99%),"…",IF(C152=100%,"….","")))))</f>
        <v/>
      </c>
      <c r="I152" s="1" t="str">
        <f t="shared" ref="I152" ca="1" si="228">IF(C152="x","",IF(C152="n/a",".",IF(AND(C152&gt;=50%,C152&lt;=59%),"..",IF(AND(C152&gt;=60%,C152&lt;=99%),"…",IF(C152=100%,"….","")))))</f>
        <v/>
      </c>
      <c r="J152" s="1" t="str">
        <f t="shared" ref="J152" ca="1" si="229">IF(C152="x","",IF(C152="n/a",".",IF(AND(C152&gt;=60%,C152&lt;=99%),"…",IF(C152=100%,"….",""))))</f>
        <v/>
      </c>
      <c r="K152" s="1" t="str">
        <f t="shared" ref="K152" ca="1" si="230">IF(C152="x","",IF(C152="n/a",".",IF(AND(C152&gt;=70%,C152&lt;=99%),"…",IF(C152=100%,"….",""))))</f>
        <v/>
      </c>
      <c r="L152" s="1" t="str">
        <f t="shared" ref="L152" ca="1" si="231">IF(C152="x","",IF(C152="n/a",".",IF(AND(C152&gt;=80%,C152&lt;=99%),"…",IF(C152=100%,"….",""))))</f>
        <v/>
      </c>
      <c r="M152" s="1" t="str">
        <f t="shared" ref="M152" ca="1" si="232">IF(C152="x","",IF(C152="n/a",".",IF(AND(C152&gt;=90%,C152&lt;=99%),"…",IF(C152=100%,"….",""))))</f>
        <v/>
      </c>
      <c r="N152" s="49" t="str">
        <f t="shared" ref="N152" ca="1" si="233">IF(C152="x","",IF(C152="n/a",".",IF(C152=100%,"….","")))</f>
        <v/>
      </c>
    </row>
    <row r="153" spans="2:14" ht="13">
      <c r="B153" s="366" t="s">
        <v>76</v>
      </c>
      <c r="C153" s="367"/>
      <c r="D153" s="367"/>
      <c r="E153" s="367"/>
      <c r="F153" s="367"/>
      <c r="G153" s="367"/>
      <c r="H153" s="367"/>
      <c r="I153" s="367"/>
      <c r="J153" s="367"/>
      <c r="K153" s="367"/>
      <c r="L153" s="367"/>
      <c r="M153" s="367"/>
      <c r="N153" s="368"/>
    </row>
    <row r="154" spans="2:14">
      <c r="B154" s="48" t="s">
        <v>77</v>
      </c>
      <c r="C154" s="1"/>
      <c r="D154" s="1"/>
      <c r="E154" s="1"/>
      <c r="F154" s="1"/>
      <c r="G154" s="1"/>
      <c r="H154" s="1"/>
      <c r="I154" s="1"/>
      <c r="J154" s="1"/>
      <c r="K154" s="1"/>
      <c r="L154" s="1"/>
      <c r="M154" s="1"/>
      <c r="N154" s="49"/>
    </row>
    <row r="155" spans="2:14">
      <c r="B155" s="364">
        <v>4.04</v>
      </c>
      <c r="C155" s="16" t="str">
        <f ca="1">IF('Reference sheet'!G115="","x",'Reference sheet'!G115)</f>
        <v>x</v>
      </c>
      <c r="D155" s="1" t="str">
        <f t="shared" ref="D155" ca="1" si="234">IF(C155="x","",IF(C155="n/a",".",IF(AND(C155&gt;=0%,C155&lt;=59%),"..",IF(AND(C155&gt;=60%,C155&lt;=99%),"…",IF(C155=100%,"….","")))))</f>
        <v/>
      </c>
      <c r="E155" s="1" t="str">
        <f t="shared" ref="E155" ca="1" si="235">IF(C155="x","",IF(C155="n/a",".",IF(AND(C155&gt;=10%,C155&lt;=59%),"..",IF(AND(C155&gt;=60%,C155&lt;=99%),"…",IF(C155=100%,"….","")))))</f>
        <v/>
      </c>
      <c r="F155" s="1" t="str">
        <f t="shared" ref="F155" ca="1" si="236">IF(C155="x","",IF(C155="n/a",".",IF(AND(C155&gt;=20%,C155&lt;=59%),"..",IF(AND(C155&gt;=60%,C155&lt;=99%),"…",IF(C155=100%,"….","")))))</f>
        <v/>
      </c>
      <c r="G155" s="1" t="str">
        <f t="shared" ref="G155" ca="1" si="237">IF(C155="x","",IF(C155="n/a",".",IF(AND(C155&gt;=30%,C155&lt;=59%),"..",IF(AND(C155&gt;=60%,C155&lt;=99%),"…",IF(C155=100%,"….","")))))</f>
        <v/>
      </c>
      <c r="H155" s="1" t="str">
        <f t="shared" ref="H155" ca="1" si="238">IF(C155="x","",IF(C155="n/a",".",IF(AND(C155&gt;=40%,C155&lt;=59%),"..",IF(AND(C155&gt;=60%,C155&lt;=99%),"…",IF(C155=100%,"….","")))))</f>
        <v/>
      </c>
      <c r="I155" s="1" t="str">
        <f t="shared" ref="I155" ca="1" si="239">IF(C155="x","",IF(C155="n/a",".",IF(AND(C155&gt;=50%,C155&lt;=59%),"..",IF(AND(C155&gt;=60%,C155&lt;=99%),"…",IF(C155=100%,"….","")))))</f>
        <v/>
      </c>
      <c r="J155" s="1" t="str">
        <f t="shared" ref="J155" ca="1" si="240">IF(C155="x","",IF(C155="n/a",".",IF(AND(C155&gt;=60%,C155&lt;=99%),"…",IF(C155=100%,"….",""))))</f>
        <v/>
      </c>
      <c r="K155" s="1" t="str">
        <f t="shared" ref="K155" ca="1" si="241">IF(C155="x","",IF(C155="n/a",".",IF(AND(C155&gt;=70%,C155&lt;=99%),"…",IF(C155=100%,"….",""))))</f>
        <v/>
      </c>
      <c r="L155" s="1" t="str">
        <f t="shared" ref="L155" ca="1" si="242">IF(C155="x","",IF(C155="n/a",".",IF(AND(C155&gt;=80%,C155&lt;=99%),"…",IF(C155=100%,"….",""))))</f>
        <v/>
      </c>
      <c r="M155" s="1" t="str">
        <f t="shared" ref="M155" ca="1" si="243">IF(C155="x","",IF(C155="n/a",".",IF(AND(C155&gt;=90%,C155&lt;=99%),"…",IF(C155=100%,"….",""))))</f>
        <v/>
      </c>
      <c r="N155" s="49" t="str">
        <f t="shared" ref="N155" ca="1" si="244">IF(C155="x","",IF(C155="n/a",".",IF(C155=100%,"….","")))</f>
        <v/>
      </c>
    </row>
    <row r="156" spans="2:14">
      <c r="B156" s="48" t="s">
        <v>698</v>
      </c>
      <c r="C156" s="1"/>
      <c r="D156" s="1"/>
      <c r="E156" s="1"/>
      <c r="F156" s="1"/>
      <c r="G156" s="1"/>
      <c r="H156" s="1"/>
      <c r="I156" s="1"/>
      <c r="J156" s="1"/>
      <c r="K156" s="1"/>
      <c r="L156" s="1"/>
      <c r="M156" s="1"/>
      <c r="N156" s="49"/>
    </row>
    <row r="157" spans="2:14">
      <c r="B157" s="364">
        <v>4.05</v>
      </c>
      <c r="C157" s="172" t="str">
        <f ca="1">IF('Reference sheet'!G117="","x",'Reference sheet'!G117)</f>
        <v>x</v>
      </c>
      <c r="D157" s="23" t="str">
        <f t="shared" ref="D157:D158" ca="1" si="245">IF(C157="x","",IF(C157="n/a",".",IF(AND(C157&gt;=0%,C157&lt;=59%),"..",IF(AND(C157&gt;=60%,C157&lt;=99%),"…",IF(C157=100%,"….","")))))</f>
        <v/>
      </c>
      <c r="E157" s="23" t="str">
        <f t="shared" ref="E157:E158" ca="1" si="246">IF(C157="x","",IF(C157="n/a",".",IF(AND(C157&gt;=10%,C157&lt;=59%),"..",IF(AND(C157&gt;=60%,C157&lt;=99%),"…",IF(C157=100%,"….","")))))</f>
        <v/>
      </c>
      <c r="F157" s="23" t="str">
        <f t="shared" ref="F157:F158" ca="1" si="247">IF(C157="x","",IF(C157="n/a",".",IF(AND(C157&gt;=20%,C157&lt;=59%),"..",IF(AND(C157&gt;=60%,C157&lt;=99%),"…",IF(C157=100%,"….","")))))</f>
        <v/>
      </c>
      <c r="G157" s="23" t="str">
        <f t="shared" ref="G157:G158" ca="1" si="248">IF(C157="x","",IF(C157="n/a",".",IF(AND(C157&gt;=30%,C157&lt;=59%),"..",IF(AND(C157&gt;=60%,C157&lt;=99%),"…",IF(C157=100%,"….","")))))</f>
        <v/>
      </c>
      <c r="H157" s="23" t="str">
        <f t="shared" ref="H157:H158" ca="1" si="249">IF(C157="x","",IF(C157="n/a",".",IF(AND(C157&gt;=40%,C157&lt;=59%),"..",IF(AND(C157&gt;=60%,C157&lt;=99%),"…",IF(C157=100%,"….","")))))</f>
        <v/>
      </c>
      <c r="I157" s="23" t="str">
        <f t="shared" ref="I157:I158" ca="1" si="250">IF(C157="x","",IF(C157="n/a",".",IF(AND(C157&gt;=50%,C157&lt;=59%),"..",IF(AND(C157&gt;=60%,C157&lt;=99%),"…",IF(C157=100%,"….","")))))</f>
        <v/>
      </c>
      <c r="J157" s="23" t="str">
        <f t="shared" ref="J157:J158" ca="1" si="251">IF(C157="x","",IF(C157="n/a",".",IF(AND(C157&gt;=60%,C157&lt;=99%),"…",IF(C157=100%,"….",""))))</f>
        <v/>
      </c>
      <c r="K157" s="23" t="str">
        <f t="shared" ref="K157:K158" ca="1" si="252">IF(C157="x","",IF(C157="n/a",".",IF(AND(C157&gt;=70%,C157&lt;=99%),"…",IF(C157=100%,"….",""))))</f>
        <v/>
      </c>
      <c r="L157" s="23" t="str">
        <f t="shared" ref="L157:L158" ca="1" si="253">IF(C157="x","",IF(C157="n/a",".",IF(AND(C157&gt;=80%,C157&lt;=99%),"…",IF(C157=100%,"….",""))))</f>
        <v/>
      </c>
      <c r="M157" s="23" t="str">
        <f t="shared" ref="M157:M158" ca="1" si="254">IF(C157="x","",IF(C157="n/a",".",IF(AND(C157&gt;=90%,C157&lt;=99%),"…",IF(C157=100%,"….",""))))</f>
        <v/>
      </c>
      <c r="N157" s="52" t="str">
        <f t="shared" ref="N157:N158" ca="1" si="255">IF(C157="x","",IF(C157="n/a",".",IF(C157=100%,"….","")))</f>
        <v/>
      </c>
    </row>
    <row r="158" spans="2:14">
      <c r="B158" s="364">
        <v>4.0599999999999996</v>
      </c>
      <c r="C158" s="174" t="str">
        <f ca="1">IF('Reference sheet'!G118="","x",'Reference sheet'!G118)</f>
        <v>x</v>
      </c>
      <c r="D158" s="25" t="str">
        <f t="shared" ca="1" si="245"/>
        <v/>
      </c>
      <c r="E158" s="25" t="str">
        <f t="shared" ca="1" si="246"/>
        <v/>
      </c>
      <c r="F158" s="25" t="str">
        <f t="shared" ca="1" si="247"/>
        <v/>
      </c>
      <c r="G158" s="25" t="str">
        <f t="shared" ca="1" si="248"/>
        <v/>
      </c>
      <c r="H158" s="25" t="str">
        <f t="shared" ca="1" si="249"/>
        <v/>
      </c>
      <c r="I158" s="25" t="str">
        <f t="shared" ca="1" si="250"/>
        <v/>
      </c>
      <c r="J158" s="25" t="str">
        <f t="shared" ca="1" si="251"/>
        <v/>
      </c>
      <c r="K158" s="25" t="str">
        <f t="shared" ca="1" si="252"/>
        <v/>
      </c>
      <c r="L158" s="25" t="str">
        <f t="shared" ca="1" si="253"/>
        <v/>
      </c>
      <c r="M158" s="25" t="str">
        <f t="shared" ca="1" si="254"/>
        <v/>
      </c>
      <c r="N158" s="54" t="str">
        <f t="shared" ca="1" si="255"/>
        <v/>
      </c>
    </row>
    <row r="159" spans="2:14">
      <c r="B159" s="364">
        <v>4.07</v>
      </c>
      <c r="C159" s="173" t="str">
        <f ca="1">IF('Reference sheet'!G119="","x",'Reference sheet'!G119)</f>
        <v>x</v>
      </c>
      <c r="D159" s="25" t="str">
        <f t="shared" ref="D159:D163" ca="1" si="256">IF(C159="x","",IF(C159="n/a",".",IF(AND(C159&gt;=0%,C159&lt;=59%),"..",IF(AND(C159&gt;=60%,C159&lt;=99%),"…",IF(C159=100%,"….","")))))</f>
        <v/>
      </c>
      <c r="E159" s="25" t="str">
        <f t="shared" ref="E159:E163" ca="1" si="257">IF(C159="x","",IF(C159="n/a",".",IF(AND(C159&gt;=10%,C159&lt;=59%),"..",IF(AND(C159&gt;=60%,C159&lt;=99%),"…",IF(C159=100%,"….","")))))</f>
        <v/>
      </c>
      <c r="F159" s="25" t="str">
        <f t="shared" ref="F159:F163" ca="1" si="258">IF(C159="x","",IF(C159="n/a",".",IF(AND(C159&gt;=20%,C159&lt;=59%),"..",IF(AND(C159&gt;=60%,C159&lt;=99%),"…",IF(C159=100%,"….","")))))</f>
        <v/>
      </c>
      <c r="G159" s="25" t="str">
        <f t="shared" ref="G159:G163" ca="1" si="259">IF(C159="x","",IF(C159="n/a",".",IF(AND(C159&gt;=30%,C159&lt;=59%),"..",IF(AND(C159&gt;=60%,C159&lt;=99%),"…",IF(C159=100%,"….","")))))</f>
        <v/>
      </c>
      <c r="H159" s="25" t="str">
        <f t="shared" ref="H159:H163" ca="1" si="260">IF(C159="x","",IF(C159="n/a",".",IF(AND(C159&gt;=40%,C159&lt;=59%),"..",IF(AND(C159&gt;=60%,C159&lt;=99%),"…",IF(C159=100%,"….","")))))</f>
        <v/>
      </c>
      <c r="I159" s="25" t="str">
        <f t="shared" ref="I159:I163" ca="1" si="261">IF(C159="x","",IF(C159="n/a",".",IF(AND(C159&gt;=50%,C159&lt;=59%),"..",IF(AND(C159&gt;=60%,C159&lt;=99%),"…",IF(C159=100%,"….","")))))</f>
        <v/>
      </c>
      <c r="J159" s="25" t="str">
        <f t="shared" ref="J159:J163" ca="1" si="262">IF(C159="x","",IF(C159="n/a",".",IF(AND(C159&gt;=60%,C159&lt;=99%),"…",IF(C159=100%,"….",""))))</f>
        <v/>
      </c>
      <c r="K159" s="25" t="str">
        <f t="shared" ref="K159:K163" ca="1" si="263">IF(C159="x","",IF(C159="n/a",".",IF(AND(C159&gt;=70%,C159&lt;=99%),"…",IF(C159=100%,"….",""))))</f>
        <v/>
      </c>
      <c r="L159" s="25" t="str">
        <f t="shared" ref="L159:L163" ca="1" si="264">IF(C159="x","",IF(C159="n/a",".",IF(AND(C159&gt;=80%,C159&lt;=99%),"…",IF(C159=100%,"….",""))))</f>
        <v/>
      </c>
      <c r="M159" s="25" t="str">
        <f t="shared" ref="M159:M163" ca="1" si="265">IF(C159="x","",IF(C159="n/a",".",IF(AND(C159&gt;=90%,C159&lt;=99%),"…",IF(C159=100%,"….",""))))</f>
        <v/>
      </c>
      <c r="N159" s="54" t="str">
        <f t="shared" ref="N159:N163" ca="1" si="266">IF(C159="x","",IF(C159="n/a",".",IF(C159=100%,"….","")))</f>
        <v/>
      </c>
    </row>
    <row r="160" spans="2:14" ht="13">
      <c r="B160" s="366" t="s">
        <v>78</v>
      </c>
      <c r="C160" s="367"/>
      <c r="D160" s="367"/>
      <c r="E160" s="367"/>
      <c r="F160" s="367"/>
      <c r="G160" s="367"/>
      <c r="H160" s="367"/>
      <c r="I160" s="367"/>
      <c r="J160" s="367"/>
      <c r="K160" s="367"/>
      <c r="L160" s="367"/>
      <c r="M160" s="367"/>
      <c r="N160" s="368"/>
    </row>
    <row r="161" spans="2:14">
      <c r="B161" s="48" t="s">
        <v>80</v>
      </c>
      <c r="C161" s="1"/>
      <c r="D161" s="1"/>
      <c r="E161" s="1"/>
      <c r="F161" s="1"/>
      <c r="G161" s="1"/>
      <c r="H161" s="1"/>
      <c r="I161" s="1"/>
      <c r="J161" s="1"/>
      <c r="K161" s="1"/>
      <c r="L161" s="1"/>
      <c r="M161" s="1"/>
      <c r="N161" s="49"/>
    </row>
    <row r="162" spans="2:14">
      <c r="B162" s="364">
        <v>4.08</v>
      </c>
      <c r="C162" s="172" t="str">
        <f ca="1">IF('Reference sheet'!G122="","x",'Reference sheet'!G122)</f>
        <v>x</v>
      </c>
      <c r="D162" s="25" t="str">
        <f t="shared" ca="1" si="256"/>
        <v/>
      </c>
      <c r="E162" s="25" t="str">
        <f t="shared" ca="1" si="257"/>
        <v/>
      </c>
      <c r="F162" s="25" t="str">
        <f t="shared" ca="1" si="258"/>
        <v/>
      </c>
      <c r="G162" s="25" t="str">
        <f t="shared" ca="1" si="259"/>
        <v/>
      </c>
      <c r="H162" s="25" t="str">
        <f t="shared" ca="1" si="260"/>
        <v/>
      </c>
      <c r="I162" s="25" t="str">
        <f t="shared" ca="1" si="261"/>
        <v/>
      </c>
      <c r="J162" s="25" t="str">
        <f t="shared" ca="1" si="262"/>
        <v/>
      </c>
      <c r="K162" s="25" t="str">
        <f t="shared" ca="1" si="263"/>
        <v/>
      </c>
      <c r="L162" s="25" t="str">
        <f t="shared" ca="1" si="264"/>
        <v/>
      </c>
      <c r="M162" s="25" t="str">
        <f t="shared" ca="1" si="265"/>
        <v/>
      </c>
      <c r="N162" s="54" t="str">
        <f t="shared" ca="1" si="266"/>
        <v/>
      </c>
    </row>
    <row r="163" spans="2:14">
      <c r="B163" s="364">
        <v>4.09</v>
      </c>
      <c r="C163" s="173" t="str">
        <f ca="1">IF('Reference sheet'!G123="","x",'Reference sheet'!G123)</f>
        <v>x</v>
      </c>
      <c r="D163" s="29" t="str">
        <f t="shared" ca="1" si="256"/>
        <v/>
      </c>
      <c r="E163" s="29" t="str">
        <f t="shared" ca="1" si="257"/>
        <v/>
      </c>
      <c r="F163" s="29" t="str">
        <f t="shared" ca="1" si="258"/>
        <v/>
      </c>
      <c r="G163" s="29" t="str">
        <f t="shared" ca="1" si="259"/>
        <v/>
      </c>
      <c r="H163" s="29" t="str">
        <f t="shared" ca="1" si="260"/>
        <v/>
      </c>
      <c r="I163" s="29" t="str">
        <f t="shared" ca="1" si="261"/>
        <v/>
      </c>
      <c r="J163" s="29" t="str">
        <f t="shared" ca="1" si="262"/>
        <v/>
      </c>
      <c r="K163" s="29" t="str">
        <f t="shared" ca="1" si="263"/>
        <v/>
      </c>
      <c r="L163" s="29" t="str">
        <f t="shared" ca="1" si="264"/>
        <v/>
      </c>
      <c r="M163" s="29" t="str">
        <f t="shared" ca="1" si="265"/>
        <v/>
      </c>
      <c r="N163" s="53" t="str">
        <f t="shared" ca="1" si="266"/>
        <v/>
      </c>
    </row>
    <row r="164" spans="2:14" ht="13">
      <c r="B164" s="366" t="s">
        <v>83</v>
      </c>
      <c r="C164" s="367"/>
      <c r="D164" s="367"/>
      <c r="E164" s="367"/>
      <c r="F164" s="367"/>
      <c r="G164" s="367"/>
      <c r="H164" s="367"/>
      <c r="I164" s="367"/>
      <c r="J164" s="367"/>
      <c r="K164" s="367"/>
      <c r="L164" s="367"/>
      <c r="M164" s="367"/>
      <c r="N164" s="368"/>
    </row>
    <row r="165" spans="2:14">
      <c r="B165" s="48" t="s">
        <v>84</v>
      </c>
      <c r="C165" s="1"/>
      <c r="D165" s="1"/>
      <c r="E165" s="1"/>
      <c r="F165" s="1"/>
      <c r="G165" s="1"/>
      <c r="H165" s="1"/>
      <c r="I165" s="1"/>
      <c r="J165" s="1"/>
      <c r="K165" s="1"/>
      <c r="L165" s="1"/>
      <c r="M165" s="1"/>
      <c r="N165" s="49"/>
    </row>
    <row r="166" spans="2:14">
      <c r="B166" s="365">
        <v>4.0999999999999996</v>
      </c>
      <c r="C166" s="16" t="str">
        <f ca="1">IF('Reference sheet'!G126="","x",'Reference sheet'!G126)</f>
        <v>x</v>
      </c>
      <c r="D166" s="1" t="str">
        <f t="shared" ref="D166" ca="1" si="267">IF(C166="x","",IF(C166="n/a",".",IF(AND(C166&gt;=0%,C166&lt;=59%),"..",IF(AND(C166&gt;=60%,C166&lt;=99%),"…",IF(C166=100%,"….","")))))</f>
        <v/>
      </c>
      <c r="E166" s="1" t="str">
        <f t="shared" ref="E166" ca="1" si="268">IF(C166="x","",IF(C166="n/a",".",IF(AND(C166&gt;=10%,C166&lt;=59%),"..",IF(AND(C166&gt;=60%,C166&lt;=99%),"…",IF(C166=100%,"….","")))))</f>
        <v/>
      </c>
      <c r="F166" s="1" t="str">
        <f t="shared" ref="F166" ca="1" si="269">IF(C166="x","",IF(C166="n/a",".",IF(AND(C166&gt;=20%,C166&lt;=59%),"..",IF(AND(C166&gt;=60%,C166&lt;=99%),"…",IF(C166=100%,"….","")))))</f>
        <v/>
      </c>
      <c r="G166" s="1" t="str">
        <f t="shared" ref="G166" ca="1" si="270">IF(C166="x","",IF(C166="n/a",".",IF(AND(C166&gt;=30%,C166&lt;=59%),"..",IF(AND(C166&gt;=60%,C166&lt;=99%),"…",IF(C166=100%,"….","")))))</f>
        <v/>
      </c>
      <c r="H166" s="1" t="str">
        <f t="shared" ref="H166" ca="1" si="271">IF(C166="x","",IF(C166="n/a",".",IF(AND(C166&gt;=40%,C166&lt;=59%),"..",IF(AND(C166&gt;=60%,C166&lt;=99%),"…",IF(C166=100%,"….","")))))</f>
        <v/>
      </c>
      <c r="I166" s="1" t="str">
        <f t="shared" ref="I166" ca="1" si="272">IF(C166="x","",IF(C166="n/a",".",IF(AND(C166&gt;=50%,C166&lt;=59%),"..",IF(AND(C166&gt;=60%,C166&lt;=99%),"…",IF(C166=100%,"….","")))))</f>
        <v/>
      </c>
      <c r="J166" s="1" t="str">
        <f t="shared" ref="J166" ca="1" si="273">IF(C166="x","",IF(C166="n/a",".",IF(AND(C166&gt;=60%,C166&lt;=99%),"…",IF(C166=100%,"….",""))))</f>
        <v/>
      </c>
      <c r="K166" s="1" t="str">
        <f t="shared" ref="K166" ca="1" si="274">IF(C166="x","",IF(C166="n/a",".",IF(AND(C166&gt;=70%,C166&lt;=99%),"…",IF(C166=100%,"….",""))))</f>
        <v/>
      </c>
      <c r="L166" s="1" t="str">
        <f t="shared" ref="L166" ca="1" si="275">IF(C166="x","",IF(C166="n/a",".",IF(AND(C166&gt;=80%,C166&lt;=99%),"…",IF(C166=100%,"….",""))))</f>
        <v/>
      </c>
      <c r="M166" s="1" t="str">
        <f t="shared" ref="M166" ca="1" si="276">IF(C166="x","",IF(C166="n/a",".",IF(AND(C166&gt;=90%,C166&lt;=99%),"…",IF(C166=100%,"….",""))))</f>
        <v/>
      </c>
      <c r="N166" s="49" t="str">
        <f t="shared" ref="N166" ca="1" si="277">IF(C166="x","",IF(C166="n/a",".",IF(C166=100%,"….","")))</f>
        <v/>
      </c>
    </row>
    <row r="167" spans="2:14">
      <c r="B167" s="48" t="s">
        <v>85</v>
      </c>
      <c r="C167" s="1"/>
      <c r="D167" s="1"/>
      <c r="E167" s="1"/>
      <c r="F167" s="1"/>
      <c r="G167" s="1"/>
      <c r="H167" s="1"/>
      <c r="I167" s="1"/>
      <c r="J167" s="1"/>
      <c r="K167" s="1"/>
      <c r="L167" s="1"/>
      <c r="M167" s="1"/>
      <c r="N167" s="49"/>
    </row>
    <row r="168" spans="2:14">
      <c r="B168" s="364">
        <v>4.1100000000000003</v>
      </c>
      <c r="C168" s="16" t="str">
        <f ca="1">IF('Reference sheet'!G128="","x",'Reference sheet'!G128)</f>
        <v>x</v>
      </c>
      <c r="D168" s="1" t="str">
        <f t="shared" ref="D168" ca="1" si="278">IF(C168="x","",IF(C168="n/a",".",IF(AND(C168&gt;=0%,C168&lt;=59%),"..",IF(AND(C168&gt;=60%,C168&lt;=99%),"…",IF(C168=100%,"….","")))))</f>
        <v/>
      </c>
      <c r="E168" s="1" t="str">
        <f t="shared" ref="E168" ca="1" si="279">IF(C168="x","",IF(C168="n/a",".",IF(AND(C168&gt;=10%,C168&lt;=59%),"..",IF(AND(C168&gt;=60%,C168&lt;=99%),"…",IF(C168=100%,"….","")))))</f>
        <v/>
      </c>
      <c r="F168" s="1" t="str">
        <f t="shared" ref="F168" ca="1" si="280">IF(C168="x","",IF(C168="n/a",".",IF(AND(C168&gt;=20%,C168&lt;=59%),"..",IF(AND(C168&gt;=60%,C168&lt;=99%),"…",IF(C168=100%,"….","")))))</f>
        <v/>
      </c>
      <c r="G168" s="1" t="str">
        <f t="shared" ref="G168" ca="1" si="281">IF(C168="x","",IF(C168="n/a",".",IF(AND(C168&gt;=30%,C168&lt;=59%),"..",IF(AND(C168&gt;=60%,C168&lt;=99%),"…",IF(C168=100%,"….","")))))</f>
        <v/>
      </c>
      <c r="H168" s="1" t="str">
        <f t="shared" ref="H168" ca="1" si="282">IF(C168="x","",IF(C168="n/a",".",IF(AND(C168&gt;=40%,C168&lt;=59%),"..",IF(AND(C168&gt;=60%,C168&lt;=99%),"…",IF(C168=100%,"….","")))))</f>
        <v/>
      </c>
      <c r="I168" s="1" t="str">
        <f t="shared" ref="I168" ca="1" si="283">IF(C168="x","",IF(C168="n/a",".",IF(AND(C168&gt;=50%,C168&lt;=59%),"..",IF(AND(C168&gt;=60%,C168&lt;=99%),"…",IF(C168=100%,"….","")))))</f>
        <v/>
      </c>
      <c r="J168" s="1" t="str">
        <f t="shared" ref="J168" ca="1" si="284">IF(C168="x","",IF(C168="n/a",".",IF(AND(C168&gt;=60%,C168&lt;=99%),"…",IF(C168=100%,"….",""))))</f>
        <v/>
      </c>
      <c r="K168" s="1" t="str">
        <f t="shared" ref="K168" ca="1" si="285">IF(C168="x","",IF(C168="n/a",".",IF(AND(C168&gt;=70%,C168&lt;=99%),"…",IF(C168=100%,"….",""))))</f>
        <v/>
      </c>
      <c r="L168" s="1" t="str">
        <f t="shared" ref="L168" ca="1" si="286">IF(C168="x","",IF(C168="n/a",".",IF(AND(C168&gt;=80%,C168&lt;=99%),"…",IF(C168=100%,"….",""))))</f>
        <v/>
      </c>
      <c r="M168" s="1" t="str">
        <f t="shared" ref="M168" ca="1" si="287">IF(C168="x","",IF(C168="n/a",".",IF(AND(C168&gt;=90%,C168&lt;=99%),"…",IF(C168=100%,"….",""))))</f>
        <v/>
      </c>
      <c r="N168" s="49" t="str">
        <f t="shared" ref="N168" ca="1" si="288">IF(C168="x","",IF(C168="n/a",".",IF(C168=100%,"….","")))</f>
        <v/>
      </c>
    </row>
    <row r="169" spans="2:14">
      <c r="B169" s="48" t="s">
        <v>702</v>
      </c>
      <c r="C169" s="1"/>
      <c r="D169" s="1"/>
      <c r="E169" s="1"/>
      <c r="F169" s="1"/>
      <c r="G169" s="1"/>
      <c r="H169" s="1"/>
      <c r="I169" s="1"/>
      <c r="J169" s="1"/>
      <c r="K169" s="1"/>
      <c r="L169" s="1"/>
      <c r="M169" s="1"/>
      <c r="N169" s="49"/>
    </row>
    <row r="170" spans="2:14">
      <c r="B170" s="364">
        <v>4.12</v>
      </c>
      <c r="C170" s="16" t="str">
        <f ca="1">IF('Reference sheet'!G130="","x",'Reference sheet'!G130)</f>
        <v>x</v>
      </c>
      <c r="D170" s="1" t="str">
        <f t="shared" ref="D170" ca="1" si="289">IF(C170="x","",IF(C170="n/a",".",IF(AND(C170&gt;=0%,C170&lt;=59%),"..",IF(AND(C170&gt;=60%,C170&lt;=99%),"…",IF(C170=100%,"….","")))))</f>
        <v/>
      </c>
      <c r="E170" s="1" t="str">
        <f t="shared" ref="E170" ca="1" si="290">IF(C170="x","",IF(C170="n/a",".",IF(AND(C170&gt;=10%,C170&lt;=59%),"..",IF(AND(C170&gt;=60%,C170&lt;=99%),"…",IF(C170=100%,"….","")))))</f>
        <v/>
      </c>
      <c r="F170" s="1" t="str">
        <f t="shared" ref="F170" ca="1" si="291">IF(C170="x","",IF(C170="n/a",".",IF(AND(C170&gt;=20%,C170&lt;=59%),"..",IF(AND(C170&gt;=60%,C170&lt;=99%),"…",IF(C170=100%,"….","")))))</f>
        <v/>
      </c>
      <c r="G170" s="1" t="str">
        <f t="shared" ref="G170" ca="1" si="292">IF(C170="x","",IF(C170="n/a",".",IF(AND(C170&gt;=30%,C170&lt;=59%),"..",IF(AND(C170&gt;=60%,C170&lt;=99%),"…",IF(C170=100%,"….","")))))</f>
        <v/>
      </c>
      <c r="H170" s="1" t="str">
        <f t="shared" ref="H170" ca="1" si="293">IF(C170="x","",IF(C170="n/a",".",IF(AND(C170&gt;=40%,C170&lt;=59%),"..",IF(AND(C170&gt;=60%,C170&lt;=99%),"…",IF(C170=100%,"….","")))))</f>
        <v/>
      </c>
      <c r="I170" s="1" t="str">
        <f t="shared" ref="I170" ca="1" si="294">IF(C170="x","",IF(C170="n/a",".",IF(AND(C170&gt;=50%,C170&lt;=59%),"..",IF(AND(C170&gt;=60%,C170&lt;=99%),"…",IF(C170=100%,"….","")))))</f>
        <v/>
      </c>
      <c r="J170" s="1" t="str">
        <f t="shared" ref="J170" ca="1" si="295">IF(C170="x","",IF(C170="n/a",".",IF(AND(C170&gt;=60%,C170&lt;=99%),"…",IF(C170=100%,"….",""))))</f>
        <v/>
      </c>
      <c r="K170" s="1" t="str">
        <f t="shared" ref="K170" ca="1" si="296">IF(C170="x","",IF(C170="n/a",".",IF(AND(C170&gt;=70%,C170&lt;=99%),"…",IF(C170=100%,"….",""))))</f>
        <v/>
      </c>
      <c r="L170" s="1" t="str">
        <f t="shared" ref="L170" ca="1" si="297">IF(C170="x","",IF(C170="n/a",".",IF(AND(C170&gt;=80%,C170&lt;=99%),"…",IF(C170=100%,"….",""))))</f>
        <v/>
      </c>
      <c r="M170" s="1" t="str">
        <f t="shared" ref="M170" ca="1" si="298">IF(C170="x","",IF(C170="n/a",".",IF(AND(C170&gt;=90%,C170&lt;=99%),"…",IF(C170=100%,"….",""))))</f>
        <v/>
      </c>
      <c r="N170" s="49" t="str">
        <f t="shared" ref="N170" ca="1" si="299">IF(C170="x","",IF(C170="n/a",".",IF(C170=100%,"….","")))</f>
        <v/>
      </c>
    </row>
    <row r="171" spans="2:14">
      <c r="B171" s="1"/>
      <c r="C171" s="1"/>
      <c r="D171" s="1"/>
      <c r="E171" s="1"/>
      <c r="F171" s="1"/>
      <c r="G171" s="1"/>
      <c r="H171" s="1"/>
      <c r="I171" s="1"/>
      <c r="J171" s="1"/>
      <c r="K171" s="1"/>
      <c r="L171" s="1"/>
      <c r="M171" s="1"/>
      <c r="N171" s="1"/>
    </row>
    <row r="172" spans="2:14" ht="13">
      <c r="B172" s="369" t="s">
        <v>73</v>
      </c>
      <c r="C172" s="367"/>
      <c r="D172" s="367"/>
      <c r="E172" s="367"/>
      <c r="F172" s="367"/>
      <c r="G172" s="367"/>
      <c r="H172" s="367"/>
      <c r="I172" s="367"/>
      <c r="J172" s="367"/>
      <c r="K172" s="367"/>
      <c r="L172" s="367"/>
      <c r="M172" s="367"/>
      <c r="N172" s="367"/>
    </row>
    <row r="173" spans="2:14">
      <c r="B173" s="367" t="s">
        <v>134</v>
      </c>
      <c r="C173" s="367"/>
      <c r="D173" s="367"/>
      <c r="E173" s="367"/>
      <c r="F173" s="367"/>
      <c r="G173" s="370">
        <f ca="1">COUNTIF(C145:C170,1)</f>
        <v>0</v>
      </c>
      <c r="H173" s="371" t="str">
        <f ca="1">IFERROR(G173/G176,"")</f>
        <v/>
      </c>
      <c r="I173" s="367"/>
      <c r="J173" s="367"/>
      <c r="K173" s="367"/>
      <c r="L173" s="367"/>
      <c r="M173" s="367"/>
      <c r="N173" s="367"/>
    </row>
    <row r="174" spans="2:14">
      <c r="B174" s="367" t="s">
        <v>135</v>
      </c>
      <c r="C174" s="367"/>
      <c r="D174" s="367"/>
      <c r="E174" s="367"/>
      <c r="F174" s="367"/>
      <c r="G174" s="370">
        <f ca="1">COUNTIFS(C145:C170,"&lt;&gt;",C145:C170,"&lt;&gt;n/a",C145:C170,"&lt;&gt;x",C145:C170,"&lt;&gt;1")</f>
        <v>0</v>
      </c>
      <c r="H174" s="371" t="str">
        <f ca="1">IFERROR(G174/G176,"")</f>
        <v/>
      </c>
      <c r="I174" s="367"/>
      <c r="J174" s="367"/>
      <c r="K174" s="367"/>
      <c r="L174" s="367"/>
      <c r="M174" s="367"/>
      <c r="N174" s="367"/>
    </row>
    <row r="175" spans="2:14">
      <c r="B175" s="367" t="s">
        <v>136</v>
      </c>
      <c r="C175" s="367"/>
      <c r="D175" s="367"/>
      <c r="E175" s="367"/>
      <c r="F175" s="367"/>
      <c r="G175" s="370">
        <f ca="1">COUNTIF(C145:C170,"n/a")</f>
        <v>0</v>
      </c>
      <c r="H175" s="372" t="str">
        <f ca="1">IFERROR(G175/G176,"")</f>
        <v/>
      </c>
      <c r="I175" s="367"/>
      <c r="J175" s="367"/>
      <c r="K175" s="367"/>
      <c r="L175" s="367"/>
      <c r="M175" s="367"/>
      <c r="N175" s="367"/>
    </row>
    <row r="176" spans="2:14">
      <c r="B176" s="367" t="s">
        <v>137</v>
      </c>
      <c r="C176" s="367"/>
      <c r="D176" s="367"/>
      <c r="E176" s="367"/>
      <c r="F176" s="367"/>
      <c r="G176" s="370">
        <f ca="1">SUM(G173:G175)</f>
        <v>0</v>
      </c>
      <c r="H176" s="373" t="str">
        <f ca="1">IF(OR(G176=0,G176=12),"","NOTE: Total should be equal to 12, please review actions")</f>
        <v/>
      </c>
      <c r="I176" s="367"/>
      <c r="J176" s="367"/>
      <c r="K176" s="367"/>
      <c r="L176" s="367"/>
      <c r="M176" s="367"/>
      <c r="N176" s="367"/>
    </row>
    <row r="177" spans="2:14">
      <c r="B177" s="1"/>
      <c r="C177" s="1"/>
      <c r="D177" s="1"/>
      <c r="E177" s="1"/>
      <c r="F177" s="1"/>
      <c r="G177" s="1"/>
      <c r="H177" s="1"/>
      <c r="I177" s="1"/>
      <c r="J177" s="1"/>
      <c r="K177" s="1"/>
      <c r="L177" s="1"/>
      <c r="M177" s="1"/>
      <c r="N177" s="1"/>
    </row>
    <row r="178" spans="2:14" ht="13">
      <c r="B178" s="10" t="s">
        <v>810</v>
      </c>
      <c r="C178" s="1"/>
      <c r="D178" s="1"/>
      <c r="E178" s="1"/>
      <c r="F178" s="1" t="str">
        <f>F1</f>
        <v>Enter the name of your Service here.</v>
      </c>
      <c r="G178" s="1"/>
      <c r="H178" s="1"/>
      <c r="I178" s="1"/>
      <c r="J178" s="1"/>
      <c r="K178" s="1"/>
      <c r="L178" s="1"/>
      <c r="M178" s="1"/>
      <c r="N178" s="1"/>
    </row>
    <row r="179" spans="2:14">
      <c r="B179" s="1" t="s">
        <v>819</v>
      </c>
      <c r="C179" s="1"/>
      <c r="D179" s="1"/>
      <c r="E179" s="1"/>
      <c r="F179" s="1"/>
      <c r="G179" s="1"/>
      <c r="H179" s="1"/>
      <c r="I179" s="1"/>
      <c r="J179" s="1"/>
      <c r="K179" s="1"/>
      <c r="L179" s="1"/>
      <c r="M179" s="1"/>
      <c r="N179" s="1"/>
    </row>
    <row r="180" spans="2:14">
      <c r="B180" s="1"/>
      <c r="C180" s="1"/>
      <c r="D180" s="1"/>
      <c r="E180" s="1"/>
      <c r="F180" s="1"/>
      <c r="G180" s="1"/>
      <c r="H180" s="1"/>
      <c r="I180" s="1"/>
      <c r="J180" s="1"/>
      <c r="K180" s="1"/>
      <c r="L180" s="1"/>
      <c r="M180" s="1"/>
      <c r="N180" s="1"/>
    </row>
    <row r="181" spans="2:14">
      <c r="B181" s="411" t="s">
        <v>120</v>
      </c>
      <c r="C181" s="417" t="s">
        <v>121</v>
      </c>
      <c r="D181" s="419" t="s">
        <v>115</v>
      </c>
      <c r="E181" s="420"/>
      <c r="F181" s="420"/>
      <c r="G181" s="420"/>
      <c r="H181" s="420"/>
      <c r="I181" s="420"/>
      <c r="J181" s="420"/>
      <c r="K181" s="420"/>
      <c r="L181" s="420"/>
      <c r="M181" s="421"/>
      <c r="N181" s="43" t="s">
        <v>114</v>
      </c>
    </row>
    <row r="182" spans="2:14">
      <c r="B182" s="416"/>
      <c r="C182" s="418"/>
      <c r="D182" s="44">
        <v>0</v>
      </c>
      <c r="E182" s="44">
        <v>0.1</v>
      </c>
      <c r="F182" s="44">
        <v>0.2</v>
      </c>
      <c r="G182" s="44">
        <v>0.3</v>
      </c>
      <c r="H182" s="44">
        <v>0.4</v>
      </c>
      <c r="I182" s="44">
        <v>0.5</v>
      </c>
      <c r="J182" s="44">
        <v>0.6</v>
      </c>
      <c r="K182" s="44">
        <v>0.7</v>
      </c>
      <c r="L182" s="44">
        <v>0.8</v>
      </c>
      <c r="M182" s="44">
        <v>0.9</v>
      </c>
      <c r="N182" s="44">
        <v>1</v>
      </c>
    </row>
    <row r="183" spans="2:14" ht="13">
      <c r="B183" s="45" t="s">
        <v>87</v>
      </c>
      <c r="C183" s="46"/>
      <c r="D183" s="46"/>
      <c r="E183" s="46"/>
      <c r="F183" s="46"/>
      <c r="G183" s="46"/>
      <c r="H183" s="46"/>
      <c r="I183" s="46"/>
      <c r="J183" s="46"/>
      <c r="K183" s="46"/>
      <c r="L183" s="46"/>
      <c r="M183" s="46"/>
      <c r="N183" s="47"/>
    </row>
    <row r="184" spans="2:14" ht="13">
      <c r="B184" s="374" t="s">
        <v>88</v>
      </c>
      <c r="C184" s="375"/>
      <c r="D184" s="375"/>
      <c r="E184" s="375"/>
      <c r="F184" s="375"/>
      <c r="G184" s="375"/>
      <c r="H184" s="375"/>
      <c r="I184" s="375"/>
      <c r="J184" s="375"/>
      <c r="K184" s="375"/>
      <c r="L184" s="375"/>
      <c r="M184" s="375"/>
      <c r="N184" s="376"/>
    </row>
    <row r="185" spans="2:14">
      <c r="B185" s="48" t="s">
        <v>45</v>
      </c>
      <c r="C185" s="1"/>
      <c r="D185" s="1"/>
      <c r="E185" s="1"/>
      <c r="F185" s="1"/>
      <c r="G185" s="1"/>
      <c r="H185" s="1"/>
      <c r="I185" s="1"/>
      <c r="J185" s="1"/>
      <c r="K185" s="1"/>
      <c r="L185" s="1"/>
      <c r="M185" s="1"/>
      <c r="N185" s="49"/>
    </row>
    <row r="186" spans="2:14">
      <c r="B186" s="364">
        <v>5.01</v>
      </c>
      <c r="C186" s="16" t="str">
        <f ca="1">IF('Reference sheet'!G134="","x",'Reference sheet'!G134)</f>
        <v>x</v>
      </c>
      <c r="D186" s="1" t="str">
        <f t="shared" ref="D186:D194" ca="1" si="300">IF(C186="x","",IF(C186="n/a",".",IF(AND(C186&gt;=0%,C186&lt;=59%),"..",IF(AND(C186&gt;=60%,C186&lt;=99%),"…",IF(C186=100%,"….","")))))</f>
        <v/>
      </c>
      <c r="E186" s="1" t="str">
        <f t="shared" ref="E186" ca="1" si="301">IF(C186="x","",IF(C186="n/a",".",IF(AND(C186&gt;=10%,C186&lt;=59%),"..",IF(AND(C186&gt;=60%,C186&lt;=99%),"…",IF(C186=100%,"….","")))))</f>
        <v/>
      </c>
      <c r="F186" s="1" t="str">
        <f t="shared" ref="F186" ca="1" si="302">IF(C186="x","",IF(C186="n/a",".",IF(AND(C186&gt;=20%,C186&lt;=59%),"..",IF(AND(C186&gt;=60%,C186&lt;=99%),"…",IF(C186=100%,"….","")))))</f>
        <v/>
      </c>
      <c r="G186" s="1" t="str">
        <f t="shared" ref="G186" ca="1" si="303">IF(C186="x","",IF(C186="n/a",".",IF(AND(C186&gt;=30%,C186&lt;=59%),"..",IF(AND(C186&gt;=60%,C186&lt;=99%),"…",IF(C186=100%,"….","")))))</f>
        <v/>
      </c>
      <c r="H186" s="1" t="str">
        <f t="shared" ref="H186" ca="1" si="304">IF(C186="x","",IF(C186="n/a",".",IF(AND(C186&gt;=40%,C186&lt;=59%),"..",IF(AND(C186&gt;=60%,C186&lt;=99%),"…",IF(C186=100%,"….","")))))</f>
        <v/>
      </c>
      <c r="I186" s="1" t="str">
        <f t="shared" ref="I186" ca="1" si="305">IF(C186="x","",IF(C186="n/a",".",IF(AND(C186&gt;=50%,C186&lt;=59%),"..",IF(AND(C186&gt;=60%,C186&lt;=99%),"…",IF(C186=100%,"….","")))))</f>
        <v/>
      </c>
      <c r="J186" s="1" t="str">
        <f t="shared" ref="J186" ca="1" si="306">IF(C186="x","",IF(C186="n/a",".",IF(AND(C186&gt;=60%,C186&lt;=99%),"…",IF(C186=100%,"….",""))))</f>
        <v/>
      </c>
      <c r="K186" s="1" t="str">
        <f t="shared" ref="K186" ca="1" si="307">IF(C186="x","",IF(C186="n/a",".",IF(AND(C186&gt;=70%,C186&lt;=99%),"…",IF(C186=100%,"….",""))))</f>
        <v/>
      </c>
      <c r="L186" s="1" t="str">
        <f t="shared" ref="L186" ca="1" si="308">IF(C186="x","",IF(C186="n/a",".",IF(AND(C186&gt;=80%,C186&lt;=99%),"…",IF(C186=100%,"….",""))))</f>
        <v/>
      </c>
      <c r="M186" s="1" t="str">
        <f t="shared" ref="M186" ca="1" si="309">IF(C186="x","",IF(C186="n/a",".",IF(AND(C186&gt;=90%,C186&lt;=99%),"…",IF(C186=100%,"….",""))))</f>
        <v/>
      </c>
      <c r="N186" s="49" t="str">
        <f t="shared" ref="N186" ca="1" si="310">IF(C186="x","",IF(C186="n/a",".",IF(C186=100%,"….","")))</f>
        <v/>
      </c>
    </row>
    <row r="187" spans="2:14">
      <c r="B187" s="48" t="s">
        <v>46</v>
      </c>
      <c r="C187" s="1"/>
      <c r="D187" s="1"/>
      <c r="E187" s="1"/>
      <c r="F187" s="1"/>
      <c r="G187" s="1"/>
      <c r="H187" s="1"/>
      <c r="I187" s="1"/>
      <c r="J187" s="1"/>
      <c r="K187" s="1"/>
      <c r="L187" s="1"/>
      <c r="M187" s="1"/>
      <c r="N187" s="49"/>
    </row>
    <row r="188" spans="2:14">
      <c r="B188" s="364">
        <v>5.0199999999999996</v>
      </c>
      <c r="C188" s="16" t="str">
        <f ca="1">IF('Reference sheet'!G136="","x",'Reference sheet'!G136)</f>
        <v>x</v>
      </c>
      <c r="D188" s="1" t="str">
        <f t="shared" ca="1" si="300"/>
        <v/>
      </c>
      <c r="E188" s="1" t="str">
        <f t="shared" ref="E188" ca="1" si="311">IF(C188="x","",IF(C188="n/a",".",IF(AND(C188&gt;=10%,C188&lt;=59%),"..",IF(AND(C188&gt;=60%,C188&lt;=99%),"…",IF(C188=100%,"….","")))))</f>
        <v/>
      </c>
      <c r="F188" s="1" t="str">
        <f t="shared" ref="F188" ca="1" si="312">IF(C188="x","",IF(C188="n/a",".",IF(AND(C188&gt;=20%,C188&lt;=59%),"..",IF(AND(C188&gt;=60%,C188&lt;=99%),"…",IF(C188=100%,"….","")))))</f>
        <v/>
      </c>
      <c r="G188" s="1" t="str">
        <f t="shared" ref="G188" ca="1" si="313">IF(C188="x","",IF(C188="n/a",".",IF(AND(C188&gt;=30%,C188&lt;=59%),"..",IF(AND(C188&gt;=60%,C188&lt;=99%),"…",IF(C188=100%,"….","")))))</f>
        <v/>
      </c>
      <c r="H188" s="1" t="str">
        <f t="shared" ref="H188" ca="1" si="314">IF(C188="x","",IF(C188="n/a",".",IF(AND(C188&gt;=40%,C188&lt;=59%),"..",IF(AND(C188&gt;=60%,C188&lt;=99%),"…",IF(C188=100%,"….","")))))</f>
        <v/>
      </c>
      <c r="I188" s="1" t="str">
        <f t="shared" ref="I188" ca="1" si="315">IF(C188="x","",IF(C188="n/a",".",IF(AND(C188&gt;=50%,C188&lt;=59%),"..",IF(AND(C188&gt;=60%,C188&lt;=99%),"…",IF(C188=100%,"….","")))))</f>
        <v/>
      </c>
      <c r="J188" s="1" t="str">
        <f t="shared" ref="J188" ca="1" si="316">IF(C188="x","",IF(C188="n/a",".",IF(AND(C188&gt;=60%,C188&lt;=99%),"…",IF(C188=100%,"….",""))))</f>
        <v/>
      </c>
      <c r="K188" s="1" t="str">
        <f t="shared" ref="K188" ca="1" si="317">IF(C188="x","",IF(C188="n/a",".",IF(AND(C188&gt;=70%,C188&lt;=99%),"…",IF(C188=100%,"….",""))))</f>
        <v/>
      </c>
      <c r="L188" s="1" t="str">
        <f t="shared" ref="L188" ca="1" si="318">IF(C188="x","",IF(C188="n/a",".",IF(AND(C188&gt;=80%,C188&lt;=99%),"…",IF(C188=100%,"….",""))))</f>
        <v/>
      </c>
      <c r="M188" s="1" t="str">
        <f t="shared" ref="M188" ca="1" si="319">IF(C188="x","",IF(C188="n/a",".",IF(AND(C188&gt;=90%,C188&lt;=99%),"…",IF(C188=100%,"….",""))))</f>
        <v/>
      </c>
      <c r="N188" s="49" t="str">
        <f t="shared" ref="N188" ca="1" si="320">IF(C188="x","",IF(C188="n/a",".",IF(C188=100%,"….","")))</f>
        <v/>
      </c>
    </row>
    <row r="189" spans="2:14">
      <c r="B189" s="48" t="s">
        <v>89</v>
      </c>
      <c r="C189" s="1"/>
      <c r="D189" s="1"/>
      <c r="E189" s="1"/>
      <c r="F189" s="1"/>
      <c r="G189" s="1"/>
      <c r="H189" s="1"/>
      <c r="I189" s="1"/>
      <c r="J189" s="1"/>
      <c r="K189" s="1"/>
      <c r="L189" s="1"/>
      <c r="M189" s="1"/>
      <c r="N189" s="49"/>
    </row>
    <row r="190" spans="2:14">
      <c r="B190" s="364">
        <v>5.03</v>
      </c>
      <c r="C190" s="16" t="str">
        <f ca="1">IF('Reference sheet'!G138="","x",'Reference sheet'!G138)</f>
        <v>x</v>
      </c>
      <c r="D190" s="1" t="str">
        <f t="shared" ca="1" si="300"/>
        <v/>
      </c>
      <c r="E190" s="1" t="str">
        <f t="shared" ref="E190" ca="1" si="321">IF(C190="x","",IF(C190="n/a",".",IF(AND(C190&gt;=10%,C190&lt;=59%),"..",IF(AND(C190&gt;=60%,C190&lt;=99%),"…",IF(C190=100%,"….","")))))</f>
        <v/>
      </c>
      <c r="F190" s="1" t="str">
        <f t="shared" ref="F190" ca="1" si="322">IF(C190="x","",IF(C190="n/a",".",IF(AND(C190&gt;=20%,C190&lt;=59%),"..",IF(AND(C190&gt;=60%,C190&lt;=99%),"…",IF(C190=100%,"….","")))))</f>
        <v/>
      </c>
      <c r="G190" s="1" t="str">
        <f t="shared" ref="G190" ca="1" si="323">IF(C190="x","",IF(C190="n/a",".",IF(AND(C190&gt;=30%,C190&lt;=59%),"..",IF(AND(C190&gt;=60%,C190&lt;=99%),"…",IF(C190=100%,"….","")))))</f>
        <v/>
      </c>
      <c r="H190" s="1" t="str">
        <f t="shared" ref="H190" ca="1" si="324">IF(C190="x","",IF(C190="n/a",".",IF(AND(C190&gt;=40%,C190&lt;=59%),"..",IF(AND(C190&gt;=60%,C190&lt;=99%),"…",IF(C190=100%,"….","")))))</f>
        <v/>
      </c>
      <c r="I190" s="1" t="str">
        <f t="shared" ref="I190" ca="1" si="325">IF(C190="x","",IF(C190="n/a",".",IF(AND(C190&gt;=50%,C190&lt;=59%),"..",IF(AND(C190&gt;=60%,C190&lt;=99%),"…",IF(C190=100%,"….","")))))</f>
        <v/>
      </c>
      <c r="J190" s="1" t="str">
        <f t="shared" ref="J190" ca="1" si="326">IF(C190="x","",IF(C190="n/a",".",IF(AND(C190&gt;=60%,C190&lt;=99%),"…",IF(C190=100%,"….",""))))</f>
        <v/>
      </c>
      <c r="K190" s="1" t="str">
        <f t="shared" ref="K190" ca="1" si="327">IF(C190="x","",IF(C190="n/a",".",IF(AND(C190&gt;=70%,C190&lt;=99%),"…",IF(C190=100%,"….",""))))</f>
        <v/>
      </c>
      <c r="L190" s="1" t="str">
        <f t="shared" ref="L190" ca="1" si="328">IF(C190="x","",IF(C190="n/a",".",IF(AND(C190&gt;=80%,C190&lt;=99%),"…",IF(C190=100%,"….",""))))</f>
        <v/>
      </c>
      <c r="M190" s="1" t="str">
        <f t="shared" ref="M190" ca="1" si="329">IF(C190="x","",IF(C190="n/a",".",IF(AND(C190&gt;=90%,C190&lt;=99%),"…",IF(C190=100%,"….",""))))</f>
        <v/>
      </c>
      <c r="N190" s="49" t="str">
        <f t="shared" ref="N190" ca="1" si="330">IF(C190="x","",IF(C190="n/a",".",IF(C190=100%,"….","")))</f>
        <v/>
      </c>
    </row>
    <row r="191" spans="2:14">
      <c r="B191" s="48" t="s">
        <v>90</v>
      </c>
      <c r="C191" s="1"/>
      <c r="D191" s="1"/>
      <c r="E191" s="1"/>
      <c r="F191" s="1"/>
      <c r="G191" s="1"/>
      <c r="H191" s="1"/>
      <c r="I191" s="1"/>
      <c r="J191" s="1"/>
      <c r="K191" s="1"/>
      <c r="L191" s="1"/>
      <c r="M191" s="1"/>
      <c r="N191" s="49"/>
    </row>
    <row r="192" spans="2:14">
      <c r="B192" s="364">
        <v>5.04</v>
      </c>
      <c r="C192" s="172" t="str">
        <f ca="1">IF('Reference sheet'!G140="","x",'Reference sheet'!G140)</f>
        <v>x</v>
      </c>
      <c r="D192" s="23" t="str">
        <f t="shared" ca="1" si="300"/>
        <v/>
      </c>
      <c r="E192" s="23" t="str">
        <f t="shared" ref="E192" ca="1" si="331">IF(C192="x","",IF(C192="n/a",".",IF(AND(C192&gt;=10%,C192&lt;=59%),"..",IF(AND(C192&gt;=60%,C192&lt;=99%),"…",IF(C192=100%,"….","")))))</f>
        <v/>
      </c>
      <c r="F192" s="23" t="str">
        <f t="shared" ref="F192" ca="1" si="332">IF(C192="x","",IF(C192="n/a",".",IF(AND(C192&gt;=20%,C192&lt;=59%),"..",IF(AND(C192&gt;=60%,C192&lt;=99%),"…",IF(C192=100%,"….","")))))</f>
        <v/>
      </c>
      <c r="G192" s="23" t="str">
        <f t="shared" ref="G192" ca="1" si="333">IF(C192="x","",IF(C192="n/a",".",IF(AND(C192&gt;=30%,C192&lt;=59%),"..",IF(AND(C192&gt;=60%,C192&lt;=99%),"…",IF(C192=100%,"….","")))))</f>
        <v/>
      </c>
      <c r="H192" s="23" t="str">
        <f t="shared" ref="H192" ca="1" si="334">IF(C192="x","",IF(C192="n/a",".",IF(AND(C192&gt;=40%,C192&lt;=59%),"..",IF(AND(C192&gt;=60%,C192&lt;=99%),"…",IF(C192=100%,"….","")))))</f>
        <v/>
      </c>
      <c r="I192" s="23" t="str">
        <f t="shared" ref="I192" ca="1" si="335">IF(C192="x","",IF(C192="n/a",".",IF(AND(C192&gt;=50%,C192&lt;=59%),"..",IF(AND(C192&gt;=60%,C192&lt;=99%),"…",IF(C192=100%,"….","")))))</f>
        <v/>
      </c>
      <c r="J192" s="23" t="str">
        <f t="shared" ref="J192" ca="1" si="336">IF(C192="x","",IF(C192="n/a",".",IF(AND(C192&gt;=60%,C192&lt;=99%),"…",IF(C192=100%,"….",""))))</f>
        <v/>
      </c>
      <c r="K192" s="23" t="str">
        <f t="shared" ref="K192" ca="1" si="337">IF(C192="x","",IF(C192="n/a",".",IF(AND(C192&gt;=70%,C192&lt;=99%),"…",IF(C192=100%,"….",""))))</f>
        <v/>
      </c>
      <c r="L192" s="23" t="str">
        <f t="shared" ref="L192" ca="1" si="338">IF(C192="x","",IF(C192="n/a",".",IF(AND(C192&gt;=80%,C192&lt;=99%),"…",IF(C192=100%,"….",""))))</f>
        <v/>
      </c>
      <c r="M192" s="23" t="str">
        <f t="shared" ref="M192" ca="1" si="339">IF(C192="x","",IF(C192="n/a",".",IF(AND(C192&gt;=90%,C192&lt;=99%),"…",IF(C192=100%,"….",""))))</f>
        <v/>
      </c>
      <c r="N192" s="52" t="str">
        <f t="shared" ref="N192" ca="1" si="340">IF(C192="x","",IF(C192="n/a",".",IF(C192=100%,"….","")))</f>
        <v/>
      </c>
    </row>
    <row r="193" spans="2:14">
      <c r="B193" s="364">
        <v>5.05</v>
      </c>
      <c r="C193" s="174" t="str">
        <f ca="1">IF('Reference sheet'!G141="","x",'Reference sheet'!G141)</f>
        <v>x</v>
      </c>
      <c r="D193" s="25" t="str">
        <f t="shared" ca="1" si="300"/>
        <v/>
      </c>
      <c r="E193" s="25" t="str">
        <f t="shared" ref="E193:E194" ca="1" si="341">IF(C193="x","",IF(C193="n/a",".",IF(AND(C193&gt;=10%,C193&lt;=59%),"..",IF(AND(C193&gt;=60%,C193&lt;=99%),"…",IF(C193=100%,"….","")))))</f>
        <v/>
      </c>
      <c r="F193" s="25" t="str">
        <f t="shared" ref="F193:F194" ca="1" si="342">IF(C193="x","",IF(C193="n/a",".",IF(AND(C193&gt;=20%,C193&lt;=59%),"..",IF(AND(C193&gt;=60%,C193&lt;=99%),"…",IF(C193=100%,"….","")))))</f>
        <v/>
      </c>
      <c r="G193" s="25" t="str">
        <f t="shared" ref="G193:G194" ca="1" si="343">IF(C193="x","",IF(C193="n/a",".",IF(AND(C193&gt;=30%,C193&lt;=59%),"..",IF(AND(C193&gt;=60%,C193&lt;=99%),"…",IF(C193=100%,"….","")))))</f>
        <v/>
      </c>
      <c r="H193" s="25" t="str">
        <f t="shared" ref="H193:H194" ca="1" si="344">IF(C193="x","",IF(C193="n/a",".",IF(AND(C193&gt;=40%,C193&lt;=59%),"..",IF(AND(C193&gt;=60%,C193&lt;=99%),"…",IF(C193=100%,"….","")))))</f>
        <v/>
      </c>
      <c r="I193" s="25" t="str">
        <f t="shared" ref="I193:I194" ca="1" si="345">IF(C193="x","",IF(C193="n/a",".",IF(AND(C193&gt;=50%,C193&lt;=59%),"..",IF(AND(C193&gt;=60%,C193&lt;=99%),"…",IF(C193=100%,"….","")))))</f>
        <v/>
      </c>
      <c r="J193" s="25" t="str">
        <f t="shared" ref="J193:J194" ca="1" si="346">IF(C193="x","",IF(C193="n/a",".",IF(AND(C193&gt;=60%,C193&lt;=99%),"…",IF(C193=100%,"….",""))))</f>
        <v/>
      </c>
      <c r="K193" s="25" t="str">
        <f t="shared" ref="K193:K194" ca="1" si="347">IF(C193="x","",IF(C193="n/a",".",IF(AND(C193&gt;=70%,C193&lt;=99%),"…",IF(C193=100%,"….",""))))</f>
        <v/>
      </c>
      <c r="L193" s="25" t="str">
        <f t="shared" ref="L193:L194" ca="1" si="348">IF(C193="x","",IF(C193="n/a",".",IF(AND(C193&gt;=80%,C193&lt;=99%),"…",IF(C193=100%,"….",""))))</f>
        <v/>
      </c>
      <c r="M193" s="25" t="str">
        <f t="shared" ref="M193:M194" ca="1" si="349">IF(C193="x","",IF(C193="n/a",".",IF(AND(C193&gt;=90%,C193&lt;=99%),"…",IF(C193=100%,"….",""))))</f>
        <v/>
      </c>
      <c r="N193" s="54" t="str">
        <f t="shared" ref="N193:N194" ca="1" si="350">IF(C193="x","",IF(C193="n/a",".",IF(C193=100%,"….","")))</f>
        <v/>
      </c>
    </row>
    <row r="194" spans="2:14">
      <c r="B194" s="364">
        <v>5.0599999999999996</v>
      </c>
      <c r="C194" s="173" t="str">
        <f ca="1">IF('Reference sheet'!G142="","x",'Reference sheet'!G142)</f>
        <v>x</v>
      </c>
      <c r="D194" s="29" t="str">
        <f t="shared" ca="1" si="300"/>
        <v/>
      </c>
      <c r="E194" s="29" t="str">
        <f t="shared" ca="1" si="341"/>
        <v/>
      </c>
      <c r="F194" s="29" t="str">
        <f t="shared" ca="1" si="342"/>
        <v/>
      </c>
      <c r="G194" s="29" t="str">
        <f t="shared" ca="1" si="343"/>
        <v/>
      </c>
      <c r="H194" s="29" t="str">
        <f t="shared" ca="1" si="344"/>
        <v/>
      </c>
      <c r="I194" s="29" t="str">
        <f t="shared" ca="1" si="345"/>
        <v/>
      </c>
      <c r="J194" s="29" t="str">
        <f t="shared" ca="1" si="346"/>
        <v/>
      </c>
      <c r="K194" s="29" t="str">
        <f t="shared" ca="1" si="347"/>
        <v/>
      </c>
      <c r="L194" s="29" t="str">
        <f t="shared" ca="1" si="348"/>
        <v/>
      </c>
      <c r="M194" s="29" t="str">
        <f t="shared" ca="1" si="349"/>
        <v/>
      </c>
      <c r="N194" s="53" t="str">
        <f t="shared" ca="1" si="350"/>
        <v/>
      </c>
    </row>
    <row r="195" spans="2:14" ht="13" hidden="1">
      <c r="B195" s="88" t="s">
        <v>91</v>
      </c>
      <c r="C195" s="50"/>
      <c r="D195" s="50"/>
      <c r="E195" s="50"/>
      <c r="F195" s="50"/>
      <c r="G195" s="50"/>
      <c r="H195" s="50"/>
      <c r="I195" s="50"/>
      <c r="J195" s="50"/>
      <c r="K195" s="50"/>
      <c r="L195" s="50"/>
      <c r="M195" s="50"/>
      <c r="N195" s="51"/>
    </row>
    <row r="196" spans="2:14" ht="13">
      <c r="B196" s="374" t="s">
        <v>740</v>
      </c>
      <c r="C196" s="375"/>
      <c r="D196" s="375"/>
      <c r="E196" s="375"/>
      <c r="F196" s="375"/>
      <c r="G196" s="375"/>
      <c r="H196" s="375"/>
      <c r="I196" s="375"/>
      <c r="J196" s="375"/>
      <c r="K196" s="375"/>
      <c r="L196" s="375"/>
      <c r="M196" s="375"/>
      <c r="N196" s="376"/>
    </row>
    <row r="197" spans="2:14">
      <c r="B197" s="48" t="s">
        <v>742</v>
      </c>
      <c r="C197" s="1"/>
      <c r="D197" s="1"/>
      <c r="E197" s="1"/>
      <c r="F197" s="1"/>
      <c r="G197" s="1"/>
      <c r="H197" s="1"/>
      <c r="I197" s="1"/>
      <c r="J197" s="1"/>
      <c r="K197" s="1"/>
      <c r="L197" s="1"/>
      <c r="M197" s="1"/>
      <c r="N197" s="49"/>
    </row>
    <row r="198" spans="2:14">
      <c r="B198" s="364">
        <v>5.07</v>
      </c>
      <c r="C198" s="16" t="str">
        <f ca="1">IF('Reference sheet'!G145="","x",'Reference sheet'!G145)</f>
        <v>x</v>
      </c>
      <c r="D198" s="23" t="str">
        <f t="shared" ref="D198:D206" ca="1" si="351">IF(C198="x","",IF(C198="n/a",".",IF(AND(C198&gt;=0%,C198&lt;=59%),"..",IF(AND(C198&gt;=60%,C198&lt;=99%),"…",IF(C198=100%,"….","")))))</f>
        <v/>
      </c>
      <c r="E198" s="23" t="str">
        <f t="shared" ref="E198:E200" ca="1" si="352">IF(C198="x","",IF(C198="n/a",".",IF(AND(C198&gt;=10%,C198&lt;=59%),"..",IF(AND(C198&gt;=60%,C198&lt;=99%),"…",IF(C198=100%,"….","")))))</f>
        <v/>
      </c>
      <c r="F198" s="23" t="str">
        <f t="shared" ref="F198:F200" ca="1" si="353">IF(C198="x","",IF(C198="n/a",".",IF(AND(C198&gt;=20%,C198&lt;=59%),"..",IF(AND(C198&gt;=60%,C198&lt;=99%),"…",IF(C198=100%,"….","")))))</f>
        <v/>
      </c>
      <c r="G198" s="23" t="str">
        <f t="shared" ref="G198:G200" ca="1" si="354">IF(C198="x","",IF(C198="n/a",".",IF(AND(C198&gt;=30%,C198&lt;=59%),"..",IF(AND(C198&gt;=60%,C198&lt;=99%),"…",IF(C198=100%,"….","")))))</f>
        <v/>
      </c>
      <c r="H198" s="23" t="str">
        <f t="shared" ref="H198:H200" ca="1" si="355">IF(C198="x","",IF(C198="n/a",".",IF(AND(C198&gt;=40%,C198&lt;=59%),"..",IF(AND(C198&gt;=60%,C198&lt;=99%),"…",IF(C198=100%,"….","")))))</f>
        <v/>
      </c>
      <c r="I198" s="23" t="str">
        <f t="shared" ref="I198:I200" ca="1" si="356">IF(C198="x","",IF(C198="n/a",".",IF(AND(C198&gt;=50%,C198&lt;=59%),"..",IF(AND(C198&gt;=60%,C198&lt;=99%),"…",IF(C198=100%,"….","")))))</f>
        <v/>
      </c>
      <c r="J198" s="23" t="str">
        <f t="shared" ref="J198:J200" ca="1" si="357">IF(C198="x","",IF(C198="n/a",".",IF(AND(C198&gt;=60%,C198&lt;=99%),"…",IF(C198=100%,"….",""))))</f>
        <v/>
      </c>
      <c r="K198" s="23" t="str">
        <f t="shared" ref="K198:K200" ca="1" si="358">IF(C198="x","",IF(C198="n/a",".",IF(AND(C198&gt;=70%,C198&lt;=99%),"…",IF(C198=100%,"….",""))))</f>
        <v/>
      </c>
      <c r="L198" s="23" t="str">
        <f t="shared" ref="L198:L200" ca="1" si="359">IF(C198="x","",IF(C198="n/a",".",IF(AND(C198&gt;=80%,C198&lt;=99%),"…",IF(C198=100%,"….",""))))</f>
        <v/>
      </c>
      <c r="M198" s="23" t="str">
        <f t="shared" ref="M198:M200" ca="1" si="360">IF(C198="x","",IF(C198="n/a",".",IF(AND(C198&gt;=90%,C198&lt;=99%),"…",IF(C198=100%,"….",""))))</f>
        <v/>
      </c>
      <c r="N198" s="52" t="str">
        <f t="shared" ref="N198:N200" ca="1" si="361">IF(C198="x","",IF(C198="n/a",".",IF(C198=100%,"….","")))</f>
        <v/>
      </c>
    </row>
    <row r="199" spans="2:14">
      <c r="B199" s="48" t="s">
        <v>739</v>
      </c>
      <c r="C199" s="1"/>
      <c r="D199" s="1"/>
      <c r="E199" s="1"/>
      <c r="F199" s="1"/>
      <c r="G199" s="1"/>
      <c r="H199" s="1"/>
      <c r="I199" s="1"/>
      <c r="J199" s="1"/>
      <c r="K199" s="1"/>
      <c r="L199" s="1"/>
      <c r="M199" s="1"/>
      <c r="N199" s="49"/>
    </row>
    <row r="200" spans="2:14">
      <c r="B200" s="364">
        <v>5.08</v>
      </c>
      <c r="C200" s="16" t="str">
        <f ca="1">IF('Reference sheet'!G147="","x",'Reference sheet'!G147)</f>
        <v>x</v>
      </c>
      <c r="D200" s="25" t="str">
        <f t="shared" ca="1" si="351"/>
        <v/>
      </c>
      <c r="E200" s="25" t="str">
        <f t="shared" ca="1" si="352"/>
        <v/>
      </c>
      <c r="F200" s="25" t="str">
        <f t="shared" ca="1" si="353"/>
        <v/>
      </c>
      <c r="G200" s="25" t="str">
        <f t="shared" ca="1" si="354"/>
        <v/>
      </c>
      <c r="H200" s="25" t="str">
        <f t="shared" ca="1" si="355"/>
        <v/>
      </c>
      <c r="I200" s="25" t="str">
        <f t="shared" ca="1" si="356"/>
        <v/>
      </c>
      <c r="J200" s="25" t="str">
        <f t="shared" ca="1" si="357"/>
        <v/>
      </c>
      <c r="K200" s="25" t="str">
        <f t="shared" ca="1" si="358"/>
        <v/>
      </c>
      <c r="L200" s="25" t="str">
        <f t="shared" ca="1" si="359"/>
        <v/>
      </c>
      <c r="M200" s="25" t="str">
        <f t="shared" ca="1" si="360"/>
        <v/>
      </c>
      <c r="N200" s="54" t="str">
        <f t="shared" ca="1" si="361"/>
        <v/>
      </c>
    </row>
    <row r="201" spans="2:14">
      <c r="B201" s="48" t="s">
        <v>740</v>
      </c>
      <c r="C201" s="1"/>
      <c r="D201" s="1"/>
      <c r="E201" s="1"/>
      <c r="F201" s="1"/>
      <c r="G201" s="1"/>
      <c r="H201" s="1"/>
      <c r="I201" s="1"/>
      <c r="J201" s="1"/>
      <c r="K201" s="1"/>
      <c r="L201" s="1"/>
      <c r="M201" s="1"/>
      <c r="N201" s="49"/>
    </row>
    <row r="202" spans="2:14">
      <c r="B202" s="364">
        <v>5.09</v>
      </c>
      <c r="C202" s="16" t="str">
        <f ca="1">IF('Reference sheet'!G149="","x",'Reference sheet'!G149)</f>
        <v>x</v>
      </c>
      <c r="D202" s="29" t="str">
        <f t="shared" ca="1" si="351"/>
        <v/>
      </c>
      <c r="E202" s="29" t="str">
        <f t="shared" ref="E202" ca="1" si="362">IF(C202="x","",IF(C202="n/a",".",IF(AND(C202&gt;=10%,C202&lt;=59%),"..",IF(AND(C202&gt;=60%,C202&lt;=99%),"…",IF(C202=100%,"….","")))))</f>
        <v/>
      </c>
      <c r="F202" s="29" t="str">
        <f t="shared" ref="F202" ca="1" si="363">IF(C202="x","",IF(C202="n/a",".",IF(AND(C202&gt;=20%,C202&lt;=59%),"..",IF(AND(C202&gt;=60%,C202&lt;=99%),"…",IF(C202=100%,"….","")))))</f>
        <v/>
      </c>
      <c r="G202" s="29" t="str">
        <f t="shared" ref="G202" ca="1" si="364">IF(C202="x","",IF(C202="n/a",".",IF(AND(C202&gt;=30%,C202&lt;=59%),"..",IF(AND(C202&gt;=60%,C202&lt;=99%),"…",IF(C202=100%,"….","")))))</f>
        <v/>
      </c>
      <c r="H202" s="29" t="str">
        <f t="shared" ref="H202" ca="1" si="365">IF(C202="x","",IF(C202="n/a",".",IF(AND(C202&gt;=40%,C202&lt;=59%),"..",IF(AND(C202&gt;=60%,C202&lt;=99%),"…",IF(C202=100%,"….","")))))</f>
        <v/>
      </c>
      <c r="I202" s="29" t="str">
        <f t="shared" ref="I202" ca="1" si="366">IF(C202="x","",IF(C202="n/a",".",IF(AND(C202&gt;=50%,C202&lt;=59%),"..",IF(AND(C202&gt;=60%,C202&lt;=99%),"…",IF(C202=100%,"….","")))))</f>
        <v/>
      </c>
      <c r="J202" s="29" t="str">
        <f t="shared" ref="J202" ca="1" si="367">IF(C202="x","",IF(C202="n/a",".",IF(AND(C202&gt;=60%,C202&lt;=99%),"…",IF(C202=100%,"….",""))))</f>
        <v/>
      </c>
      <c r="K202" s="29" t="str">
        <f t="shared" ref="K202" ca="1" si="368">IF(C202="x","",IF(C202="n/a",".",IF(AND(C202&gt;=70%,C202&lt;=99%),"…",IF(C202=100%,"….",""))))</f>
        <v/>
      </c>
      <c r="L202" s="29" t="str">
        <f t="shared" ref="L202" ca="1" si="369">IF(C202="x","",IF(C202="n/a",".",IF(AND(C202&gt;=80%,C202&lt;=99%),"…",IF(C202=100%,"….",""))))</f>
        <v/>
      </c>
      <c r="M202" s="29" t="str">
        <f t="shared" ref="M202" ca="1" si="370">IF(C202="x","",IF(C202="n/a",".",IF(AND(C202&gt;=90%,C202&lt;=99%),"…",IF(C202=100%,"….",""))))</f>
        <v/>
      </c>
      <c r="N202" s="53" t="str">
        <f t="shared" ref="N202" ca="1" si="371">IF(C202="x","",IF(C202="n/a",".",IF(C202=100%,"….","")))</f>
        <v/>
      </c>
    </row>
    <row r="203" spans="2:14">
      <c r="B203" s="48" t="s">
        <v>745</v>
      </c>
      <c r="C203" s="1"/>
      <c r="D203" s="1"/>
      <c r="E203" s="1"/>
      <c r="F203" s="1"/>
      <c r="G203" s="1"/>
      <c r="H203" s="1"/>
      <c r="I203" s="1"/>
      <c r="J203" s="1"/>
      <c r="K203" s="1"/>
      <c r="L203" s="1"/>
      <c r="M203" s="1"/>
      <c r="N203" s="49"/>
    </row>
    <row r="204" spans="2:14">
      <c r="B204" s="365">
        <v>5.0999999999999996</v>
      </c>
      <c r="C204" s="172" t="str">
        <f ca="1">IF('Reference sheet'!G151="","x",'Reference sheet'!G151)</f>
        <v>x</v>
      </c>
      <c r="D204" s="23" t="str">
        <f t="shared" ca="1" si="351"/>
        <v/>
      </c>
      <c r="E204" s="23" t="str">
        <f t="shared" ref="E204" ca="1" si="372">IF(C204="x","",IF(C204="n/a",".",IF(AND(C204&gt;=10%,C204&lt;=59%),"..",IF(AND(C204&gt;=60%,C204&lt;=99%),"…",IF(C204=100%,"….","")))))</f>
        <v/>
      </c>
      <c r="F204" s="23" t="str">
        <f t="shared" ref="F204" ca="1" si="373">IF(C204="x","",IF(C204="n/a",".",IF(AND(C204&gt;=20%,C204&lt;=59%),"..",IF(AND(C204&gt;=60%,C204&lt;=99%),"…",IF(C204=100%,"….","")))))</f>
        <v/>
      </c>
      <c r="G204" s="23" t="str">
        <f t="shared" ref="G204" ca="1" si="374">IF(C204="x","",IF(C204="n/a",".",IF(AND(C204&gt;=30%,C204&lt;=59%),"..",IF(AND(C204&gt;=60%,C204&lt;=99%),"…",IF(C204=100%,"….","")))))</f>
        <v/>
      </c>
      <c r="H204" s="23" t="str">
        <f t="shared" ref="H204" ca="1" si="375">IF(C204="x","",IF(C204="n/a",".",IF(AND(C204&gt;=40%,C204&lt;=59%),"..",IF(AND(C204&gt;=60%,C204&lt;=99%),"…",IF(C204=100%,"….","")))))</f>
        <v/>
      </c>
      <c r="I204" s="23" t="str">
        <f t="shared" ref="I204" ca="1" si="376">IF(C204="x","",IF(C204="n/a",".",IF(AND(C204&gt;=50%,C204&lt;=59%),"..",IF(AND(C204&gt;=60%,C204&lt;=99%),"…",IF(C204=100%,"….","")))))</f>
        <v/>
      </c>
      <c r="J204" s="23" t="str">
        <f t="shared" ref="J204" ca="1" si="377">IF(C204="x","",IF(C204="n/a",".",IF(AND(C204&gt;=60%,C204&lt;=99%),"…",IF(C204=100%,"….",""))))</f>
        <v/>
      </c>
      <c r="K204" s="23" t="str">
        <f t="shared" ref="K204" ca="1" si="378">IF(C204="x","",IF(C204="n/a",".",IF(AND(C204&gt;=70%,C204&lt;=99%),"…",IF(C204=100%,"….",""))))</f>
        <v/>
      </c>
      <c r="L204" s="23" t="str">
        <f t="shared" ref="L204" ca="1" si="379">IF(C204="x","",IF(C204="n/a",".",IF(AND(C204&gt;=80%,C204&lt;=99%),"…",IF(C204=100%,"….",""))))</f>
        <v/>
      </c>
      <c r="M204" s="23" t="str">
        <f t="shared" ref="M204" ca="1" si="380">IF(C204="x","",IF(C204="n/a",".",IF(AND(C204&gt;=90%,C204&lt;=99%),"…",IF(C204=100%,"….",""))))</f>
        <v/>
      </c>
      <c r="N204" s="52" t="str">
        <f t="shared" ref="N204" ca="1" si="381">IF(C204="x","",IF(C204="n/a",".",IF(C204=100%,"….","")))</f>
        <v/>
      </c>
    </row>
    <row r="205" spans="2:14">
      <c r="B205" s="364">
        <v>5.1100000000000003</v>
      </c>
      <c r="C205" s="174" t="str">
        <f ca="1">IF('Reference sheet'!G152="","x",'Reference sheet'!G152)</f>
        <v>x</v>
      </c>
      <c r="D205" s="25" t="str">
        <f t="shared" ca="1" si="351"/>
        <v/>
      </c>
      <c r="E205" s="25" t="str">
        <f t="shared" ref="E205" ca="1" si="382">IF(C205="x","",IF(C205="n/a",".",IF(AND(C205&gt;=10%,C205&lt;=59%),"..",IF(AND(C205&gt;=60%,C205&lt;=99%),"…",IF(C205=100%,"….","")))))</f>
        <v/>
      </c>
      <c r="F205" s="25" t="str">
        <f t="shared" ref="F205" ca="1" si="383">IF(C205="x","",IF(C205="n/a",".",IF(AND(C205&gt;=20%,C205&lt;=59%),"..",IF(AND(C205&gt;=60%,C205&lt;=99%),"…",IF(C205=100%,"….","")))))</f>
        <v/>
      </c>
      <c r="G205" s="25" t="str">
        <f t="shared" ref="G205" ca="1" si="384">IF(C205="x","",IF(C205="n/a",".",IF(AND(C205&gt;=30%,C205&lt;=59%),"..",IF(AND(C205&gt;=60%,C205&lt;=99%),"…",IF(C205=100%,"….","")))))</f>
        <v/>
      </c>
      <c r="H205" s="25" t="str">
        <f t="shared" ref="H205" ca="1" si="385">IF(C205="x","",IF(C205="n/a",".",IF(AND(C205&gt;=40%,C205&lt;=59%),"..",IF(AND(C205&gt;=60%,C205&lt;=99%),"…",IF(C205=100%,"….","")))))</f>
        <v/>
      </c>
      <c r="I205" s="25" t="str">
        <f t="shared" ref="I205" ca="1" si="386">IF(C205="x","",IF(C205="n/a",".",IF(AND(C205&gt;=50%,C205&lt;=59%),"..",IF(AND(C205&gt;=60%,C205&lt;=99%),"…",IF(C205=100%,"….","")))))</f>
        <v/>
      </c>
      <c r="J205" s="25" t="str">
        <f t="shared" ref="J205" ca="1" si="387">IF(C205="x","",IF(C205="n/a",".",IF(AND(C205&gt;=60%,C205&lt;=99%),"…",IF(C205=100%,"….",""))))</f>
        <v/>
      </c>
      <c r="K205" s="25" t="str">
        <f t="shared" ref="K205" ca="1" si="388">IF(C205="x","",IF(C205="n/a",".",IF(AND(C205&gt;=70%,C205&lt;=99%),"…",IF(C205=100%,"….",""))))</f>
        <v/>
      </c>
      <c r="L205" s="25" t="str">
        <f t="shared" ref="L205" ca="1" si="389">IF(C205="x","",IF(C205="n/a",".",IF(AND(C205&gt;=80%,C205&lt;=99%),"…",IF(C205=100%,"….",""))))</f>
        <v/>
      </c>
      <c r="M205" s="25" t="str">
        <f t="shared" ref="M205" ca="1" si="390">IF(C205="x","",IF(C205="n/a",".",IF(AND(C205&gt;=90%,C205&lt;=99%),"…",IF(C205=100%,"….",""))))</f>
        <v/>
      </c>
      <c r="N205" s="54" t="str">
        <f t="shared" ref="N205" ca="1" si="391">IF(C205="x","",IF(C205="n/a",".",IF(C205=100%,"….","")))</f>
        <v/>
      </c>
    </row>
    <row r="206" spans="2:14">
      <c r="B206" s="364">
        <v>5.12</v>
      </c>
      <c r="C206" s="173" t="str">
        <f ca="1">IF('Reference sheet'!G153="","x",'Reference sheet'!G153)</f>
        <v>x</v>
      </c>
      <c r="D206" s="25" t="str">
        <f t="shared" ca="1" si="351"/>
        <v/>
      </c>
      <c r="E206" s="25" t="str">
        <f t="shared" ref="E206" ca="1" si="392">IF(C206="x","",IF(C206="n/a",".",IF(AND(C206&gt;=10%,C206&lt;=59%),"..",IF(AND(C206&gt;=60%,C206&lt;=99%),"…",IF(C206=100%,"….","")))))</f>
        <v/>
      </c>
      <c r="F206" s="25" t="str">
        <f t="shared" ref="F206" ca="1" si="393">IF(C206="x","",IF(C206="n/a",".",IF(AND(C206&gt;=20%,C206&lt;=59%),"..",IF(AND(C206&gt;=60%,C206&lt;=99%),"…",IF(C206=100%,"….","")))))</f>
        <v/>
      </c>
      <c r="G206" s="25" t="str">
        <f t="shared" ref="G206" ca="1" si="394">IF(C206="x","",IF(C206="n/a",".",IF(AND(C206&gt;=30%,C206&lt;=59%),"..",IF(AND(C206&gt;=60%,C206&lt;=99%),"…",IF(C206=100%,"….","")))))</f>
        <v/>
      </c>
      <c r="H206" s="25" t="str">
        <f t="shared" ref="H206" ca="1" si="395">IF(C206="x","",IF(C206="n/a",".",IF(AND(C206&gt;=40%,C206&lt;=59%),"..",IF(AND(C206&gt;=60%,C206&lt;=99%),"…",IF(C206=100%,"….","")))))</f>
        <v/>
      </c>
      <c r="I206" s="25" t="str">
        <f t="shared" ref="I206" ca="1" si="396">IF(C206="x","",IF(C206="n/a",".",IF(AND(C206&gt;=50%,C206&lt;=59%),"..",IF(AND(C206&gt;=60%,C206&lt;=99%),"…",IF(C206=100%,"….","")))))</f>
        <v/>
      </c>
      <c r="J206" s="25" t="str">
        <f t="shared" ref="J206" ca="1" si="397">IF(C206="x","",IF(C206="n/a",".",IF(AND(C206&gt;=60%,C206&lt;=99%),"…",IF(C206=100%,"….",""))))</f>
        <v/>
      </c>
      <c r="K206" s="25" t="str">
        <f t="shared" ref="K206" ca="1" si="398">IF(C206="x","",IF(C206="n/a",".",IF(AND(C206&gt;=70%,C206&lt;=99%),"…",IF(C206=100%,"….",""))))</f>
        <v/>
      </c>
      <c r="L206" s="25" t="str">
        <f t="shared" ref="L206" ca="1" si="399">IF(C206="x","",IF(C206="n/a",".",IF(AND(C206&gt;=80%,C206&lt;=99%),"…",IF(C206=100%,"….",""))))</f>
        <v/>
      </c>
      <c r="M206" s="25" t="str">
        <f t="shared" ref="M206" ca="1" si="400">IF(C206="x","",IF(C206="n/a",".",IF(AND(C206&gt;=90%,C206&lt;=99%),"…",IF(C206=100%,"….",""))))</f>
        <v/>
      </c>
      <c r="N206" s="54" t="str">
        <f t="shared" ref="N206" ca="1" si="401">IF(C206="x","",IF(C206="n/a",".",IF(C206=100%,"….","")))</f>
        <v/>
      </c>
    </row>
    <row r="207" spans="2:14">
      <c r="B207" s="1"/>
      <c r="C207" s="1"/>
      <c r="D207" s="1"/>
      <c r="E207" s="1"/>
      <c r="F207" s="1"/>
      <c r="G207" s="1"/>
      <c r="H207" s="1"/>
      <c r="I207" s="1"/>
      <c r="J207" s="1"/>
      <c r="K207" s="1"/>
      <c r="L207" s="1"/>
      <c r="M207" s="1"/>
      <c r="N207" s="1"/>
    </row>
    <row r="208" spans="2:14" ht="13">
      <c r="B208" s="377" t="s">
        <v>87</v>
      </c>
      <c r="C208" s="375"/>
      <c r="D208" s="375"/>
      <c r="E208" s="375"/>
      <c r="F208" s="375"/>
      <c r="G208" s="375"/>
      <c r="H208" s="375"/>
      <c r="I208" s="375"/>
      <c r="J208" s="375"/>
      <c r="K208" s="375"/>
      <c r="L208" s="375"/>
      <c r="M208" s="375"/>
      <c r="N208" s="375"/>
    </row>
    <row r="209" spans="2:14">
      <c r="B209" s="375" t="s">
        <v>134</v>
      </c>
      <c r="C209" s="375"/>
      <c r="D209" s="375"/>
      <c r="E209" s="375"/>
      <c r="F209" s="375"/>
      <c r="G209" s="378">
        <f ca="1">COUNTIF(C183:C206,1)</f>
        <v>0</v>
      </c>
      <c r="H209" s="379" t="str">
        <f ca="1">IFERROR(G209/G212,"")</f>
        <v/>
      </c>
      <c r="I209" s="375"/>
      <c r="J209" s="375"/>
      <c r="K209" s="375"/>
      <c r="L209" s="375"/>
      <c r="M209" s="375"/>
      <c r="N209" s="375"/>
    </row>
    <row r="210" spans="2:14">
      <c r="B210" s="375" t="s">
        <v>135</v>
      </c>
      <c r="C210" s="375"/>
      <c r="D210" s="375"/>
      <c r="E210" s="375"/>
      <c r="F210" s="375"/>
      <c r="G210" s="378">
        <f ca="1">COUNTIFS(C183:C206,"&lt;&gt;",C183:C206,"&lt;&gt;n/a",C183:C206,"&lt;&gt;x",C183:C206,"&lt;&gt;1")</f>
        <v>0</v>
      </c>
      <c r="H210" s="379" t="str">
        <f ca="1">IFERROR(G210/G212,"")</f>
        <v/>
      </c>
      <c r="I210" s="375"/>
      <c r="J210" s="375"/>
      <c r="K210" s="375"/>
      <c r="L210" s="375"/>
      <c r="M210" s="375"/>
      <c r="N210" s="375"/>
    </row>
    <row r="211" spans="2:14">
      <c r="B211" s="375" t="s">
        <v>136</v>
      </c>
      <c r="C211" s="375"/>
      <c r="D211" s="375"/>
      <c r="E211" s="375"/>
      <c r="F211" s="375"/>
      <c r="G211" s="378">
        <f ca="1">COUNTIF(C183:C206,"n/a")</f>
        <v>0</v>
      </c>
      <c r="H211" s="379" t="str">
        <f ca="1">IFERROR(G211/G212,"")</f>
        <v/>
      </c>
      <c r="I211" s="375"/>
      <c r="J211" s="375"/>
      <c r="K211" s="375"/>
      <c r="L211" s="375"/>
      <c r="M211" s="375"/>
      <c r="N211" s="375"/>
    </row>
    <row r="212" spans="2:14">
      <c r="B212" s="375" t="s">
        <v>137</v>
      </c>
      <c r="C212" s="375"/>
      <c r="D212" s="375"/>
      <c r="E212" s="375"/>
      <c r="F212" s="375"/>
      <c r="G212" s="378">
        <f ca="1">SUM(G209:G211)</f>
        <v>0</v>
      </c>
      <c r="H212" s="380" t="str">
        <f ca="1">IF(OR(G212=0,G212=12),"","NOTE: Total should be equal to 12, please review actions")</f>
        <v/>
      </c>
      <c r="I212" s="375"/>
      <c r="J212" s="375"/>
      <c r="K212" s="375"/>
      <c r="L212" s="375"/>
      <c r="M212" s="375"/>
      <c r="N212" s="375"/>
    </row>
    <row r="213" spans="2:14">
      <c r="B213" s="1"/>
      <c r="C213" s="1"/>
      <c r="D213" s="1"/>
      <c r="E213" s="1"/>
      <c r="F213" s="1"/>
      <c r="G213" s="1"/>
      <c r="H213" s="1"/>
      <c r="I213" s="1"/>
      <c r="J213" s="1"/>
      <c r="K213" s="1"/>
      <c r="L213" s="1"/>
      <c r="M213" s="1"/>
      <c r="N213" s="1"/>
    </row>
    <row r="214" spans="2:14" ht="13">
      <c r="B214" s="10" t="s">
        <v>810</v>
      </c>
      <c r="C214" s="1"/>
      <c r="D214" s="1"/>
      <c r="E214" s="1"/>
      <c r="F214" s="1" t="str">
        <f>F1</f>
        <v>Enter the name of your Service here.</v>
      </c>
      <c r="G214" s="1"/>
      <c r="H214" s="1"/>
      <c r="I214" s="1"/>
      <c r="J214" s="1"/>
      <c r="K214" s="1"/>
      <c r="L214" s="1"/>
      <c r="M214" s="1"/>
      <c r="N214" s="1"/>
    </row>
    <row r="215" spans="2:14">
      <c r="B215" s="1" t="s">
        <v>819</v>
      </c>
      <c r="C215" s="1"/>
      <c r="D215" s="1"/>
      <c r="E215" s="1"/>
      <c r="F215" s="1"/>
      <c r="G215" s="1"/>
      <c r="H215" s="1"/>
      <c r="I215" s="1"/>
      <c r="J215" s="1"/>
      <c r="K215" s="1"/>
      <c r="L215" s="1"/>
      <c r="M215" s="1"/>
      <c r="N215" s="1"/>
    </row>
    <row r="216" spans="2:14">
      <c r="B216" s="1"/>
      <c r="C216" s="1"/>
      <c r="D216" s="1"/>
      <c r="E216" s="1"/>
      <c r="F216" s="1"/>
      <c r="G216" s="1"/>
      <c r="H216" s="1"/>
      <c r="I216" s="1"/>
      <c r="J216" s="1"/>
      <c r="K216" s="1"/>
      <c r="L216" s="1"/>
      <c r="M216" s="1"/>
      <c r="N216" s="1"/>
    </row>
    <row r="217" spans="2:14">
      <c r="B217" s="415" t="s">
        <v>120</v>
      </c>
      <c r="C217" s="415" t="s">
        <v>121</v>
      </c>
      <c r="D217" s="412" t="s">
        <v>115</v>
      </c>
      <c r="E217" s="413"/>
      <c r="F217" s="413"/>
      <c r="G217" s="413"/>
      <c r="H217" s="413"/>
      <c r="I217" s="413"/>
      <c r="J217" s="413"/>
      <c r="K217" s="413"/>
      <c r="L217" s="413"/>
      <c r="M217" s="414"/>
      <c r="N217" s="36" t="s">
        <v>114</v>
      </c>
    </row>
    <row r="218" spans="2:14">
      <c r="B218" s="400"/>
      <c r="C218" s="400"/>
      <c r="D218" s="37">
        <v>0</v>
      </c>
      <c r="E218" s="37">
        <v>0.1</v>
      </c>
      <c r="F218" s="37">
        <v>0.2</v>
      </c>
      <c r="G218" s="37">
        <v>0.3</v>
      </c>
      <c r="H218" s="37">
        <v>0.4</v>
      </c>
      <c r="I218" s="37">
        <v>0.5</v>
      </c>
      <c r="J218" s="37">
        <v>0.6</v>
      </c>
      <c r="K218" s="37">
        <v>0.7</v>
      </c>
      <c r="L218" s="37">
        <v>0.8</v>
      </c>
      <c r="M218" s="37">
        <v>0.9</v>
      </c>
      <c r="N218" s="37">
        <v>1</v>
      </c>
    </row>
    <row r="219" spans="2:14" ht="13">
      <c r="B219" s="22" t="s">
        <v>96</v>
      </c>
      <c r="C219" s="1"/>
      <c r="D219" s="1"/>
      <c r="E219" s="1"/>
      <c r="F219" s="1"/>
      <c r="G219" s="1"/>
      <c r="H219" s="1"/>
      <c r="I219" s="1"/>
      <c r="J219" s="1"/>
      <c r="K219" s="1"/>
      <c r="L219" s="1"/>
      <c r="M219" s="1"/>
      <c r="N219" s="18"/>
    </row>
    <row r="220" spans="2:14" ht="13">
      <c r="B220" s="342" t="s">
        <v>97</v>
      </c>
      <c r="C220" s="343"/>
      <c r="D220" s="343"/>
      <c r="E220" s="343"/>
      <c r="F220" s="343"/>
      <c r="G220" s="343"/>
      <c r="H220" s="343"/>
      <c r="I220" s="343"/>
      <c r="J220" s="343"/>
      <c r="K220" s="343"/>
      <c r="L220" s="343"/>
      <c r="M220" s="343"/>
      <c r="N220" s="344"/>
    </row>
    <row r="221" spans="2:14">
      <c r="B221" s="17" t="s">
        <v>55</v>
      </c>
      <c r="C221" s="1"/>
      <c r="D221" s="1"/>
      <c r="E221" s="1"/>
      <c r="F221" s="1"/>
      <c r="G221" s="1"/>
      <c r="H221" s="1"/>
      <c r="I221" s="1"/>
      <c r="J221" s="1"/>
      <c r="K221" s="1"/>
      <c r="L221" s="1"/>
      <c r="M221" s="1"/>
      <c r="N221" s="18"/>
    </row>
    <row r="222" spans="2:14">
      <c r="B222" s="355">
        <v>6.01</v>
      </c>
      <c r="C222" s="16" t="str">
        <f ca="1">IF('Reference sheet'!G157="","x",'Reference sheet'!G157)</f>
        <v>x</v>
      </c>
      <c r="D222" s="1" t="str">
        <f ca="1">IF(C222="x","",IF(C222="n/a",".",IF(AND(C222&gt;=0%,C222&lt;=59%),"..",IF(AND(C222&gt;=60%,C222&lt;=99%),"…",IF(C222=100%,"….","")))))</f>
        <v/>
      </c>
      <c r="E222" s="1" t="str">
        <f ca="1">IF(C222="x","",IF(C222="n/a",".",IF(AND(C222&gt;=10%,C222&lt;=59%),"..",IF(AND(C222&gt;=60%,C222&lt;=99%),"…",IF(C222=100%,"….","")))))</f>
        <v/>
      </c>
      <c r="F222" s="1" t="str">
        <f ca="1">IF(C222="x","",IF(C222="n/a",".",IF(AND(C222&gt;=20%,C222&lt;=59%),"..",IF(AND(C222&gt;=60%,C222&lt;=99%),"…",IF(C222=100%,"….","")))))</f>
        <v/>
      </c>
      <c r="G222" s="1" t="str">
        <f ca="1">IF(C222="x","",IF(C222="n/a",".",IF(AND(C222&gt;=30%,C222&lt;=59%),"..",IF(AND(C222&gt;=60%,C222&lt;=99%),"…",IF(C222=100%,"….","")))))</f>
        <v/>
      </c>
      <c r="H222" s="1" t="str">
        <f ca="1">IF(C222="x","",IF(C222="n/a",".",IF(AND(C222&gt;=40%,C222&lt;=59%),"..",IF(AND(C222&gt;=60%,C222&lt;=99%),"…",IF(C222=100%,"….","")))))</f>
        <v/>
      </c>
      <c r="I222" s="1" t="str">
        <f ca="1">IF(C222="x","",IF(C222="n/a",".",IF(AND(C222&gt;=50%,C222&lt;=59%),"..",IF(AND(C222&gt;=60%,C222&lt;=99%),"…",IF(C222=100%,"….","")))))</f>
        <v/>
      </c>
      <c r="J222" s="1" t="str">
        <f ca="1">IF(C222="x","",IF(C222="n/a",".",IF(AND(C222&gt;=60%,C222&lt;=99%),"…",IF(C222=100%,"….",""))))</f>
        <v/>
      </c>
      <c r="K222" s="1" t="str">
        <f ca="1">IF(C222="x","",IF(C222="n/a",".",IF(AND(C222&gt;=70%,C222&lt;=99%),"…",IF(C222=100%,"….",""))))</f>
        <v/>
      </c>
      <c r="L222" s="1" t="str">
        <f ca="1">IF(C222="x","",IF(C222="n/a",".",IF(AND(C222&gt;=80%,C222&lt;=99%),"…",IF(C222=100%,"….",""))))</f>
        <v/>
      </c>
      <c r="M222" s="1" t="str">
        <f ca="1">IF(C222="x","",IF(C222="n/a",".",IF(AND(C222&gt;=90%,C222&lt;=99%),"…",IF(C222=100%,"….",""))))</f>
        <v/>
      </c>
      <c r="N222" s="18" t="str">
        <f ca="1">IF(C222="x","",IF(C222="n/a",".",IF(C222=100%,"….","")))</f>
        <v/>
      </c>
    </row>
    <row r="223" spans="2:14">
      <c r="B223" s="17" t="s">
        <v>46</v>
      </c>
      <c r="C223" s="1"/>
      <c r="D223" s="1"/>
      <c r="E223" s="1"/>
      <c r="F223" s="1"/>
      <c r="G223" s="1"/>
      <c r="H223" s="1"/>
      <c r="I223" s="1"/>
      <c r="J223" s="1"/>
      <c r="K223" s="1"/>
      <c r="L223" s="1"/>
      <c r="M223" s="1"/>
      <c r="N223" s="18"/>
    </row>
    <row r="224" spans="2:14">
      <c r="B224" s="355">
        <v>6.02</v>
      </c>
      <c r="C224" s="16" t="str">
        <f ca="1">IF('Reference sheet'!G159="","x",'Reference sheet'!G159)</f>
        <v>x</v>
      </c>
      <c r="D224" s="1" t="str">
        <f ca="1">IF(C224="x","",IF(C224="n/a",".",IF(AND(C224&gt;=0%,C224&lt;=59%),"..",IF(AND(C224&gt;=60%,C224&lt;=99%),"…",IF(C224=100%,"….","")))))</f>
        <v/>
      </c>
      <c r="E224" s="1" t="str">
        <f ca="1">IF(C224="x","",IF(C224="n/a",".",IF(AND(C224&gt;=10%,C224&lt;=59%),"..",IF(AND(C224&gt;=60%,C224&lt;=99%),"…",IF(C224=100%,"….","")))))</f>
        <v/>
      </c>
      <c r="F224" s="1" t="str">
        <f ca="1">IF(C224="x","",IF(C224="n/a",".",IF(AND(C224&gt;=20%,C224&lt;=59%),"..",IF(AND(C224&gt;=60%,C224&lt;=99%),"…",IF(C224=100%,"….","")))))</f>
        <v/>
      </c>
      <c r="G224" s="1" t="str">
        <f ca="1">IF(C224="x","",IF(C224="n/a",".",IF(AND(C224&gt;=30%,C224&lt;=59%),"..",IF(AND(C224&gt;=60%,C224&lt;=99%),"…",IF(C224=100%,"….","")))))</f>
        <v/>
      </c>
      <c r="H224" s="1" t="str">
        <f ca="1">IF(C224="x","",IF(C224="n/a",".",IF(AND(C224&gt;=40%,C224&lt;=59%),"..",IF(AND(C224&gt;=60%,C224&lt;=99%),"…",IF(C224=100%,"….","")))))</f>
        <v/>
      </c>
      <c r="I224" s="1" t="str">
        <f ca="1">IF(C224="x","",IF(C224="n/a",".",IF(AND(C224&gt;=50%,C224&lt;=59%),"..",IF(AND(C224&gt;=60%,C224&lt;=99%),"…",IF(C224=100%,"….","")))))</f>
        <v/>
      </c>
      <c r="J224" s="1" t="str">
        <f ca="1">IF(C224="x","",IF(C224="n/a",".",IF(AND(C224&gt;=60%,C224&lt;=99%),"…",IF(C224=100%,"….",""))))</f>
        <v/>
      </c>
      <c r="K224" s="1" t="str">
        <f ca="1">IF(C224="x","",IF(C224="n/a",".",IF(AND(C224&gt;=70%,C224&lt;=99%),"…",IF(C224=100%,"….",""))))</f>
        <v/>
      </c>
      <c r="L224" s="1" t="str">
        <f ca="1">IF(C224="x","",IF(C224="n/a",".",IF(AND(C224&gt;=80%,C224&lt;=99%),"…",IF(C224=100%,"….",""))))</f>
        <v/>
      </c>
      <c r="M224" s="1" t="str">
        <f ca="1">IF(C224="x","",IF(C224="n/a",".",IF(AND(C224&gt;=90%,C224&lt;=99%),"…",IF(C224=100%,"….",""))))</f>
        <v/>
      </c>
      <c r="N224" s="18" t="str">
        <f ca="1">IF(C224="x","",IF(C224="n/a",".",IF(C224=100%,"….","")))</f>
        <v/>
      </c>
    </row>
    <row r="225" spans="2:14">
      <c r="B225" s="17" t="s">
        <v>98</v>
      </c>
      <c r="C225" s="1"/>
      <c r="D225" s="1"/>
      <c r="E225" s="1"/>
      <c r="F225" s="1"/>
      <c r="G225" s="1"/>
      <c r="H225" s="1"/>
      <c r="I225" s="1"/>
      <c r="J225" s="1"/>
      <c r="K225" s="1"/>
      <c r="L225" s="1"/>
      <c r="M225" s="1"/>
      <c r="N225" s="18"/>
    </row>
    <row r="226" spans="2:14">
      <c r="B226" s="355">
        <v>6.03</v>
      </c>
      <c r="C226" s="16" t="str">
        <f ca="1">IF('Reference sheet'!G161="","x",'Reference sheet'!G161)</f>
        <v>x</v>
      </c>
      <c r="D226" s="1" t="str">
        <f ca="1">IF(C226="x","",IF(C226="n/a",".",IF(AND(C226&gt;=0%,C226&lt;=59%),"..",IF(AND(C226&gt;=60%,C226&lt;=99%),"…",IF(C226=100%,"….","")))))</f>
        <v/>
      </c>
      <c r="E226" s="1" t="str">
        <f ca="1">IF(C226="x","",IF(C226="n/a",".",IF(AND(C226&gt;=10%,C226&lt;=59%),"..",IF(AND(C226&gt;=60%,C226&lt;=99%),"…",IF(C226=100%,"….","")))))</f>
        <v/>
      </c>
      <c r="F226" s="1" t="str">
        <f ca="1">IF(C226="x","",IF(C226="n/a",".",IF(AND(C226&gt;=20%,C226&lt;=59%),"..",IF(AND(C226&gt;=60%,C226&lt;=99%),"…",IF(C226=100%,"….","")))))</f>
        <v/>
      </c>
      <c r="G226" s="1" t="str">
        <f ca="1">IF(C226="x","",IF(C226="n/a",".",IF(AND(C226&gt;=30%,C226&lt;=59%),"..",IF(AND(C226&gt;=60%,C226&lt;=99%),"…",IF(C226=100%,"….","")))))</f>
        <v/>
      </c>
      <c r="H226" s="1" t="str">
        <f ca="1">IF(C226="x","",IF(C226="n/a",".",IF(AND(C226&gt;=40%,C226&lt;=59%),"..",IF(AND(C226&gt;=60%,C226&lt;=99%),"…",IF(C226=100%,"….","")))))</f>
        <v/>
      </c>
      <c r="I226" s="1" t="str">
        <f ca="1">IF(C226="x","",IF(C226="n/a",".",IF(AND(C226&gt;=50%,C226&lt;=59%),"..",IF(AND(C226&gt;=60%,C226&lt;=99%),"…",IF(C226=100%,"….","")))))</f>
        <v/>
      </c>
      <c r="J226" s="1" t="str">
        <f ca="1">IF(C226="x","",IF(C226="n/a",".",IF(AND(C226&gt;=60%,C226&lt;=99%),"…",IF(C226=100%,"….",""))))</f>
        <v/>
      </c>
      <c r="K226" s="1" t="str">
        <f ca="1">IF(C226="x","",IF(C226="n/a",".",IF(AND(C226&gt;=70%,C226&lt;=99%),"…",IF(C226=100%,"….",""))))</f>
        <v/>
      </c>
      <c r="L226" s="1" t="str">
        <f ca="1">IF(C226="x","",IF(C226="n/a",".",IF(AND(C226&gt;=80%,C226&lt;=99%),"…",IF(C226=100%,"….",""))))</f>
        <v/>
      </c>
      <c r="M226" s="1" t="str">
        <f ca="1">IF(C226="x","",IF(C226="n/a",".",IF(AND(C226&gt;=90%,C226&lt;=99%),"…",IF(C226=100%,"….",""))))</f>
        <v/>
      </c>
      <c r="N226" s="18" t="str">
        <f ca="1">IF(C226="x","",IF(C226="n/a",".",IF(C226=100%,"….","")))</f>
        <v/>
      </c>
    </row>
    <row r="227" spans="2:14" ht="13">
      <c r="B227" s="342" t="s">
        <v>99</v>
      </c>
      <c r="C227" s="343"/>
      <c r="D227" s="343"/>
      <c r="E227" s="343"/>
      <c r="F227" s="343"/>
      <c r="G227" s="343"/>
      <c r="H227" s="343"/>
      <c r="I227" s="343"/>
      <c r="J227" s="343"/>
      <c r="K227" s="343"/>
      <c r="L227" s="343"/>
      <c r="M227" s="343"/>
      <c r="N227" s="344"/>
    </row>
    <row r="228" spans="2:14">
      <c r="B228" s="17" t="s">
        <v>99</v>
      </c>
      <c r="C228" s="1"/>
      <c r="D228" s="1"/>
      <c r="E228" s="1"/>
      <c r="F228" s="1"/>
      <c r="G228" s="1"/>
      <c r="H228" s="1"/>
      <c r="I228" s="1"/>
      <c r="J228" s="1"/>
      <c r="K228" s="1"/>
      <c r="L228" s="1"/>
      <c r="M228" s="1"/>
      <c r="N228" s="18"/>
    </row>
    <row r="229" spans="2:14">
      <c r="B229" s="355">
        <v>6.04</v>
      </c>
      <c r="C229" s="172" t="str">
        <f ca="1">IF('Reference sheet'!G164="","x",'Reference sheet'!G164)</f>
        <v>x</v>
      </c>
      <c r="D229" s="23" t="str">
        <f ca="1">IF(C229="x","",IF(C229="n/a",".",IF(AND(C229&gt;=0%,C229&lt;=59%),"..",IF(AND(C229&gt;=60%,C229&lt;=99%),"…",IF(C229=100%,"….","")))))</f>
        <v/>
      </c>
      <c r="E229" s="23" t="str">
        <f ca="1">IF(C229="x","",IF(C229="n/a",".",IF(AND(C229&gt;=10%,C229&lt;=59%),"..",IF(AND(C229&gt;=60%,C229&lt;=99%),"…",IF(C229=100%,"….","")))))</f>
        <v/>
      </c>
      <c r="F229" s="23" t="str">
        <f ca="1">IF(C229="x","",IF(C229="n/a",".",IF(AND(C229&gt;=20%,C229&lt;=59%),"..",IF(AND(C229&gt;=60%,C229&lt;=99%),"…",IF(C229=100%,"….","")))))</f>
        <v/>
      </c>
      <c r="G229" s="23" t="str">
        <f ca="1">IF(C229="x","",IF(C229="n/a",".",IF(AND(C229&gt;=30%,C229&lt;=59%),"..",IF(AND(C229&gt;=60%,C229&lt;=99%),"…",IF(C229=100%,"….","")))))</f>
        <v/>
      </c>
      <c r="H229" s="23" t="str">
        <f ca="1">IF(C229="x","",IF(C229="n/a",".",IF(AND(C229&gt;=40%,C229&lt;=59%),"..",IF(AND(C229&gt;=60%,C229&lt;=99%),"…",IF(C229=100%,"….","")))))</f>
        <v/>
      </c>
      <c r="I229" s="23" t="str">
        <f ca="1">IF(C229="x","",IF(C229="n/a",".",IF(AND(C229&gt;=50%,C229&lt;=59%),"..",IF(AND(C229&gt;=60%,C229&lt;=99%),"…",IF(C229=100%,"….","")))))</f>
        <v/>
      </c>
      <c r="J229" s="23" t="str">
        <f ca="1">IF(C229="x","",IF(C229="n/a",".",IF(AND(C229&gt;=60%,C229&lt;=99%),"…",IF(C229=100%,"….",""))))</f>
        <v/>
      </c>
      <c r="K229" s="23" t="str">
        <f ca="1">IF(C229="x","",IF(C229="n/a",".",IF(AND(C229&gt;=70%,C229&lt;=99%),"…",IF(C229=100%,"….",""))))</f>
        <v/>
      </c>
      <c r="L229" s="23" t="str">
        <f ca="1">IF(C229="x","",IF(C229="n/a",".",IF(AND(C229&gt;=80%,C229&lt;=99%),"…",IF(C229=100%,"….",""))))</f>
        <v/>
      </c>
      <c r="M229" s="23" t="str">
        <f ca="1">IF(C229="x","",IF(C229="n/a",".",IF(AND(C229&gt;=90%,C229&lt;=99%),"…",IF(C229=100%,"….",""))))</f>
        <v/>
      </c>
      <c r="N229" s="24" t="str">
        <f ca="1">IF(C229="x","",IF(C229="n/a",".",IF(C229=100%,"….","")))</f>
        <v/>
      </c>
    </row>
    <row r="230" spans="2:14">
      <c r="B230" s="355">
        <v>6.05</v>
      </c>
      <c r="C230" s="173" t="str">
        <f ca="1">IF('Reference sheet'!G165="","x",'Reference sheet'!G165)</f>
        <v>x</v>
      </c>
      <c r="D230" s="25" t="str">
        <f ca="1">IF(C230="x","",IF(C230="n/a",".",IF(AND(C230&gt;=0%,C230&lt;=59%),"..",IF(AND(C230&gt;=60%,C230&lt;=99%),"…",IF(C230=100%,"….","")))))</f>
        <v/>
      </c>
      <c r="E230" s="25" t="str">
        <f ca="1">IF(C230="x","",IF(C230="n/a",".",IF(AND(C230&gt;=10%,C230&lt;=59%),"..",IF(AND(C230&gt;=60%,C230&lt;=99%),"…",IF(C230=100%,"….","")))))</f>
        <v/>
      </c>
      <c r="F230" s="25" t="str">
        <f ca="1">IF(C230="x","",IF(C230="n/a",".",IF(AND(C230&gt;=20%,C230&lt;=59%),"..",IF(AND(C230&gt;=60%,C230&lt;=99%),"…",IF(C230=100%,"….","")))))</f>
        <v/>
      </c>
      <c r="G230" s="25" t="str">
        <f ca="1">IF(C230="x","",IF(C230="n/a",".",IF(AND(C230&gt;=30%,C230&lt;=59%),"..",IF(AND(C230&gt;=60%,C230&lt;=99%),"…",IF(C230=100%,"….","")))))</f>
        <v/>
      </c>
      <c r="H230" s="25" t="str">
        <f ca="1">IF(C230="x","",IF(C230="n/a",".",IF(AND(C230&gt;=40%,C230&lt;=59%),"..",IF(AND(C230&gt;=60%,C230&lt;=99%),"…",IF(C230=100%,"….","")))))</f>
        <v/>
      </c>
      <c r="I230" s="25" t="str">
        <f ca="1">IF(C230="x","",IF(C230="n/a",".",IF(AND(C230&gt;=50%,C230&lt;=59%),"..",IF(AND(C230&gt;=60%,C230&lt;=99%),"…",IF(C230=100%,"….","")))))</f>
        <v/>
      </c>
      <c r="J230" s="25" t="str">
        <f ca="1">IF(C230="x","",IF(C230="n/a",".",IF(AND(C230&gt;=60%,C230&lt;=99%),"…",IF(C230=100%,"….",""))))</f>
        <v/>
      </c>
      <c r="K230" s="25" t="str">
        <f ca="1">IF(C230="x","",IF(C230="n/a",".",IF(AND(C230&gt;=70%,C230&lt;=99%),"…",IF(C230=100%,"….",""))))</f>
        <v/>
      </c>
      <c r="L230" s="25" t="str">
        <f ca="1">IF(C230="x","",IF(C230="n/a",".",IF(AND(C230&gt;=80%,C230&lt;=99%),"…",IF(C230=100%,"….",""))))</f>
        <v/>
      </c>
      <c r="M230" s="25" t="str">
        <f ca="1">IF(C230="x","",IF(C230="n/a",".",IF(AND(C230&gt;=90%,C230&lt;=99%),"…",IF(C230=100%,"….",""))))</f>
        <v/>
      </c>
      <c r="N230" s="26" t="str">
        <f ca="1">IF(C230="x","",IF(C230="n/a",".",IF(C230=100%,"….","")))</f>
        <v/>
      </c>
    </row>
    <row r="231" spans="2:14" ht="13">
      <c r="B231" s="342" t="s">
        <v>100</v>
      </c>
      <c r="C231" s="343"/>
      <c r="D231" s="343"/>
      <c r="E231" s="343"/>
      <c r="F231" s="343"/>
      <c r="G231" s="343"/>
      <c r="H231" s="343"/>
      <c r="I231" s="343"/>
      <c r="J231" s="343"/>
      <c r="K231" s="343"/>
      <c r="L231" s="343"/>
      <c r="M231" s="343"/>
      <c r="N231" s="344"/>
    </row>
    <row r="232" spans="2:14">
      <c r="B232" s="17" t="s">
        <v>101</v>
      </c>
      <c r="C232" s="1"/>
      <c r="D232" s="1"/>
      <c r="E232" s="1"/>
      <c r="F232" s="1"/>
      <c r="G232" s="1"/>
      <c r="H232" s="1"/>
      <c r="I232" s="1"/>
      <c r="J232" s="1"/>
      <c r="K232" s="1"/>
      <c r="L232" s="1"/>
      <c r="M232" s="1"/>
      <c r="N232" s="18"/>
    </row>
    <row r="233" spans="2:14">
      <c r="B233" s="355">
        <v>6.06</v>
      </c>
      <c r="C233" s="172" t="str">
        <f ca="1">IF('Reference sheet'!G168="","x",'Reference sheet'!G168)</f>
        <v>x</v>
      </c>
      <c r="D233" s="25" t="str">
        <f ca="1">IF(C233="x","",IF(C233="n/a",".",IF(AND(C233&gt;=0%,C233&lt;=59%),"..",IF(AND(C233&gt;=60%,C233&lt;=99%),"…",IF(C233=100%,"….","")))))</f>
        <v/>
      </c>
      <c r="E233" s="25" t="str">
        <f ca="1">IF(C233="x","",IF(C233="n/a",".",IF(AND(C233&gt;=10%,C233&lt;=59%),"..",IF(AND(C233&gt;=60%,C233&lt;=99%),"…",IF(C233=100%,"….","")))))</f>
        <v/>
      </c>
      <c r="F233" s="25" t="str">
        <f ca="1">IF(C233="x","",IF(C233="n/a",".",IF(AND(C233&gt;=20%,C233&lt;=59%),"..",IF(AND(C233&gt;=60%,C233&lt;=99%),"…",IF(C233=100%,"….","")))))</f>
        <v/>
      </c>
      <c r="G233" s="25" t="str">
        <f ca="1">IF(C233="x","",IF(C233="n/a",".",IF(AND(C233&gt;=30%,C233&lt;=59%),"..",IF(AND(C233&gt;=60%,C233&lt;=99%),"…",IF(C233=100%,"….","")))))</f>
        <v/>
      </c>
      <c r="H233" s="25" t="str">
        <f ca="1">IF(C233="x","",IF(C233="n/a",".",IF(AND(C233&gt;=40%,C233&lt;=59%),"..",IF(AND(C233&gt;=60%,C233&lt;=99%),"…",IF(C233=100%,"….","")))))</f>
        <v/>
      </c>
      <c r="I233" s="25" t="str">
        <f ca="1">IF(C233="x","",IF(C233="n/a",".",IF(AND(C233&gt;=50%,C233&lt;=59%),"..",IF(AND(C233&gt;=60%,C233&lt;=99%),"…",IF(C233=100%,"….","")))))</f>
        <v/>
      </c>
      <c r="J233" s="25" t="str">
        <f ca="1">IF(C233="x","",IF(C233="n/a",".",IF(AND(C233&gt;=60%,C233&lt;=99%),"…",IF(C233=100%,"….",""))))</f>
        <v/>
      </c>
      <c r="K233" s="25" t="str">
        <f ca="1">IF(C233="x","",IF(C233="n/a",".",IF(AND(C233&gt;=70%,C233&lt;=99%),"…",IF(C233=100%,"….",""))))</f>
        <v/>
      </c>
      <c r="L233" s="25" t="str">
        <f ca="1">IF(C233="x","",IF(C233="n/a",".",IF(AND(C233&gt;=80%,C233&lt;=99%),"…",IF(C233=100%,"….",""))))</f>
        <v/>
      </c>
      <c r="M233" s="25" t="str">
        <f ca="1">IF(C233="x","",IF(C233="n/a",".",IF(AND(C233&gt;=90%,C233&lt;=99%),"…",IF(C233=100%,"….",""))))</f>
        <v/>
      </c>
      <c r="N233" s="26" t="str">
        <f ca="1">IF(C233="x","",IF(C233="n/a",".",IF(C233=100%,"….","")))</f>
        <v/>
      </c>
    </row>
    <row r="234" spans="2:14">
      <c r="B234" s="355">
        <v>6.07</v>
      </c>
      <c r="C234" s="173" t="str">
        <f ca="1">IF('Reference sheet'!G169="","x",'Reference sheet'!G169)</f>
        <v>x</v>
      </c>
      <c r="D234" s="25" t="str">
        <f ca="1">IF(C234="x","",IF(C234="n/a",".",IF(AND(C234&gt;=0%,C234&lt;=59%),"..",IF(AND(C234&gt;=60%,C234&lt;=99%),"…",IF(C234=100%,"….","")))))</f>
        <v/>
      </c>
      <c r="E234" s="25" t="str">
        <f ca="1">IF(C234="x","",IF(C234="n/a",".",IF(AND(C234&gt;=10%,C234&lt;=59%),"..",IF(AND(C234&gt;=60%,C234&lt;=99%),"…",IF(C234=100%,"….","")))))</f>
        <v/>
      </c>
      <c r="F234" s="25" t="str">
        <f ca="1">IF(C234="x","",IF(C234="n/a",".",IF(AND(C234&gt;=20%,C234&lt;=59%),"..",IF(AND(C234&gt;=60%,C234&lt;=99%),"…",IF(C234=100%,"….","")))))</f>
        <v/>
      </c>
      <c r="G234" s="25" t="str">
        <f ca="1">IF(C234="x","",IF(C234="n/a",".",IF(AND(C234&gt;=30%,C234&lt;=59%),"..",IF(AND(C234&gt;=60%,C234&lt;=99%),"…",IF(C234=100%,"….","")))))</f>
        <v/>
      </c>
      <c r="H234" s="25" t="str">
        <f ca="1">IF(C234="x","",IF(C234="n/a",".",IF(AND(C234&gt;=40%,C234&lt;=59%),"..",IF(AND(C234&gt;=60%,C234&lt;=99%),"…",IF(C234=100%,"….","")))))</f>
        <v/>
      </c>
      <c r="I234" s="25" t="str">
        <f ca="1">IF(C234="x","",IF(C234="n/a",".",IF(AND(C234&gt;=50%,C234&lt;=59%),"..",IF(AND(C234&gt;=60%,C234&lt;=99%),"…",IF(C234=100%,"….","")))))</f>
        <v/>
      </c>
      <c r="J234" s="25" t="str">
        <f ca="1">IF(C234="x","",IF(C234="n/a",".",IF(AND(C234&gt;=60%,C234&lt;=99%),"…",IF(C234=100%,"….",""))))</f>
        <v/>
      </c>
      <c r="K234" s="25" t="str">
        <f ca="1">IF(C234="x","",IF(C234="n/a",".",IF(AND(C234&gt;=70%,C234&lt;=99%),"…",IF(C234=100%,"….",""))))</f>
        <v/>
      </c>
      <c r="L234" s="25" t="str">
        <f ca="1">IF(C234="x","",IF(C234="n/a",".",IF(AND(C234&gt;=80%,C234&lt;=99%),"…",IF(C234=100%,"….",""))))</f>
        <v/>
      </c>
      <c r="M234" s="25" t="str">
        <f ca="1">IF(C234="x","",IF(C234="n/a",".",IF(AND(C234&gt;=90%,C234&lt;=99%),"…",IF(C234=100%,"….",""))))</f>
        <v/>
      </c>
      <c r="N234" s="26" t="str">
        <f ca="1">IF(C234="x","",IF(C234="n/a",".",IF(C234=100%,"….","")))</f>
        <v/>
      </c>
    </row>
    <row r="235" spans="2:14" ht="13">
      <c r="B235" s="342" t="s">
        <v>102</v>
      </c>
      <c r="C235" s="343"/>
      <c r="D235" s="343"/>
      <c r="E235" s="343"/>
      <c r="F235" s="343"/>
      <c r="G235" s="343"/>
      <c r="H235" s="343"/>
      <c r="I235" s="343"/>
      <c r="J235" s="343"/>
      <c r="K235" s="343"/>
      <c r="L235" s="343"/>
      <c r="M235" s="343"/>
      <c r="N235" s="344"/>
    </row>
    <row r="236" spans="2:14">
      <c r="B236" s="17" t="s">
        <v>809</v>
      </c>
      <c r="C236" s="1"/>
      <c r="D236" s="1"/>
      <c r="E236" s="1"/>
      <c r="F236" s="1"/>
      <c r="G236" s="1"/>
      <c r="H236" s="1"/>
      <c r="I236" s="1"/>
      <c r="J236" s="1"/>
      <c r="K236" s="1"/>
      <c r="L236" s="1"/>
      <c r="M236" s="1"/>
      <c r="N236" s="18"/>
    </row>
    <row r="237" spans="2:14">
      <c r="B237" s="355">
        <v>6.08</v>
      </c>
      <c r="C237" s="172" t="str">
        <f ca="1">IF('Reference sheet'!G172="","x",'Reference sheet'!G172)</f>
        <v>x</v>
      </c>
      <c r="D237" s="25" t="str">
        <f ca="1">IF(C237="x","",IF(C237="n/a",".",IF(AND(C237&gt;=0%,C237&lt;=59%),"..",IF(AND(C237&gt;=60%,C237&lt;=99%),"…",IF(C237=100%,"….","")))))</f>
        <v/>
      </c>
      <c r="E237" s="25" t="str">
        <f ca="1">IF(C237="x","",IF(C237="n/a",".",IF(AND(C237&gt;=10%,C237&lt;=59%),"..",IF(AND(C237&gt;=60%,C237&lt;=99%),"…",IF(C237=100%,"….","")))))</f>
        <v/>
      </c>
      <c r="F237" s="25" t="str">
        <f ca="1">IF(C237="x","",IF(C237="n/a",".",IF(AND(C237&gt;=20%,C237&lt;=59%),"..",IF(AND(C237&gt;=60%,C237&lt;=99%),"…",IF(C237=100%,"….","")))))</f>
        <v/>
      </c>
      <c r="G237" s="25" t="str">
        <f ca="1">IF(C237="x","",IF(C237="n/a",".",IF(AND(C237&gt;=30%,C237&lt;=59%),"..",IF(AND(C237&gt;=60%,C237&lt;=99%),"…",IF(C237=100%,"….","")))))</f>
        <v/>
      </c>
      <c r="H237" s="25" t="str">
        <f ca="1">IF(C237="x","",IF(C237="n/a",".",IF(AND(C237&gt;=40%,C237&lt;=59%),"..",IF(AND(C237&gt;=60%,C237&lt;=99%),"…",IF(C237=100%,"….","")))))</f>
        <v/>
      </c>
      <c r="I237" s="25" t="str">
        <f ca="1">IF(C237="x","",IF(C237="n/a",".",IF(AND(C237&gt;=50%,C237&lt;=59%),"..",IF(AND(C237&gt;=60%,C237&lt;=99%),"…",IF(C237=100%,"….","")))))</f>
        <v/>
      </c>
      <c r="J237" s="25" t="str">
        <f ca="1">IF(C237="x","",IF(C237="n/a",".",IF(AND(C237&gt;=60%,C237&lt;=99%),"…",IF(C237=100%,"….",""))))</f>
        <v/>
      </c>
      <c r="K237" s="25" t="str">
        <f ca="1">IF(C237="x","",IF(C237="n/a",".",IF(AND(C237&gt;=70%,C237&lt;=99%),"…",IF(C237=100%,"….",""))))</f>
        <v/>
      </c>
      <c r="L237" s="25" t="str">
        <f ca="1">IF(C237="x","",IF(C237="n/a",".",IF(AND(C237&gt;=80%,C237&lt;=99%),"…",IF(C237=100%,"….",""))))</f>
        <v/>
      </c>
      <c r="M237" s="25" t="str">
        <f ca="1">IF(C237="x","",IF(C237="n/a",".",IF(AND(C237&gt;=90%,C237&lt;=99%),"…",IF(C237=100%,"….",""))))</f>
        <v/>
      </c>
      <c r="N237" s="26" t="str">
        <f ca="1">IF(C237="x","",IF(C237="n/a",".",IF(C237=100%,"….","")))</f>
        <v/>
      </c>
    </row>
    <row r="238" spans="2:14">
      <c r="B238" s="355">
        <v>6.09</v>
      </c>
      <c r="C238" s="173" t="str">
        <f ca="1">IF('Reference sheet'!G173="","x",'Reference sheet'!G173)</f>
        <v>x</v>
      </c>
      <c r="D238" s="25" t="str">
        <f ca="1">IF(C238="x","",IF(C238="n/a",".",IF(AND(C238&gt;=0%,C238&lt;=59%),"..",IF(AND(C238&gt;=60%,C238&lt;=99%),"…",IF(C238=100%,"….","")))))</f>
        <v/>
      </c>
      <c r="E238" s="25" t="str">
        <f ca="1">IF(C238="x","",IF(C238="n/a",".",IF(AND(C238&gt;=10%,C238&lt;=59%),"..",IF(AND(C238&gt;=60%,C238&lt;=99%),"…",IF(C238=100%,"….","")))))</f>
        <v/>
      </c>
      <c r="F238" s="25" t="str">
        <f ca="1">IF(C238="x","",IF(C238="n/a",".",IF(AND(C238&gt;=20%,C238&lt;=59%),"..",IF(AND(C238&gt;=60%,C238&lt;=99%),"…",IF(C238=100%,"….","")))))</f>
        <v/>
      </c>
      <c r="G238" s="25" t="str">
        <f ca="1">IF(C238="x","",IF(C238="n/a",".",IF(AND(C238&gt;=30%,C238&lt;=59%),"..",IF(AND(C238&gt;=60%,C238&lt;=99%),"…",IF(C238=100%,"….","")))))</f>
        <v/>
      </c>
      <c r="H238" s="25" t="str">
        <f ca="1">IF(C238="x","",IF(C238="n/a",".",IF(AND(C238&gt;=40%,C238&lt;=59%),"..",IF(AND(C238&gt;=60%,C238&lt;=99%),"…",IF(C238=100%,"….","")))))</f>
        <v/>
      </c>
      <c r="I238" s="25" t="str">
        <f ca="1">IF(C238="x","",IF(C238="n/a",".",IF(AND(C238&gt;=50%,C238&lt;=59%),"..",IF(AND(C238&gt;=60%,C238&lt;=99%),"…",IF(C238=100%,"….","")))))</f>
        <v/>
      </c>
      <c r="J238" s="25" t="str">
        <f ca="1">IF(C238="x","",IF(C238="n/a",".",IF(AND(C238&gt;=60%,C238&lt;=99%),"…",IF(C238=100%,"….",""))))</f>
        <v/>
      </c>
      <c r="K238" s="25" t="str">
        <f ca="1">IF(C238="x","",IF(C238="n/a",".",IF(AND(C238&gt;=70%,C238&lt;=99%),"…",IF(C238=100%,"….",""))))</f>
        <v/>
      </c>
      <c r="L238" s="25" t="str">
        <f ca="1">IF(C238="x","",IF(C238="n/a",".",IF(AND(C238&gt;=80%,C238&lt;=99%),"…",IF(C238=100%,"….",""))))</f>
        <v/>
      </c>
      <c r="M238" s="25" t="str">
        <f ca="1">IF(C238="x","",IF(C238="n/a",".",IF(AND(C238&gt;=90%,C238&lt;=99%),"…",IF(C238=100%,"….",""))))</f>
        <v/>
      </c>
      <c r="N238" s="26" t="str">
        <f ca="1">IF(C238="x","",IF(C238="n/a",".",IF(C238=100%,"….","")))</f>
        <v/>
      </c>
    </row>
    <row r="239" spans="2:14">
      <c r="B239" s="17" t="s">
        <v>105</v>
      </c>
      <c r="C239" s="1"/>
      <c r="D239" s="1"/>
      <c r="E239" s="1"/>
      <c r="F239" s="1"/>
      <c r="G239" s="1"/>
      <c r="H239" s="1"/>
      <c r="I239" s="1"/>
      <c r="J239" s="1"/>
      <c r="K239" s="1"/>
      <c r="L239" s="1"/>
      <c r="M239" s="1"/>
      <c r="N239" s="18"/>
    </row>
    <row r="240" spans="2:14">
      <c r="B240" s="356">
        <v>6.1</v>
      </c>
      <c r="C240" s="16" t="str">
        <f ca="1">IF('Reference sheet'!G175="","x",'Reference sheet'!G175)</f>
        <v>x</v>
      </c>
      <c r="D240" s="29" t="str">
        <f ca="1">IF(C240="x","",IF(C240="n/a",".",IF(AND(C240&gt;=0%,C240&lt;=59%),"..",IF(AND(C240&gt;=60%,C240&lt;=99%),"…",IF(C240=100%,"….","")))))</f>
        <v/>
      </c>
      <c r="E240" s="29" t="str">
        <f ca="1">IF(C240="x","",IF(C240="n/a",".",IF(AND(C240&gt;=10%,C240&lt;=59%),"..",IF(AND(C240&gt;=60%,C240&lt;=99%),"…",IF(C240=100%,"….","")))))</f>
        <v/>
      </c>
      <c r="F240" s="29" t="str">
        <f ca="1">IF(C240="x","",IF(C240="n/a",".",IF(AND(C240&gt;=20%,C240&lt;=59%),"..",IF(AND(C240&gt;=60%,C240&lt;=99%),"…",IF(C240=100%,"….","")))))</f>
        <v/>
      </c>
      <c r="G240" s="29" t="str">
        <f ca="1">IF(C240="x","",IF(C240="n/a",".",IF(AND(C240&gt;=30%,C240&lt;=59%),"..",IF(AND(C240&gt;=60%,C240&lt;=99%),"…",IF(C240=100%,"….","")))))</f>
        <v/>
      </c>
      <c r="H240" s="29" t="str">
        <f ca="1">IF(C240="x","",IF(C240="n/a",".",IF(AND(C240&gt;=40%,C240&lt;=59%),"..",IF(AND(C240&gt;=60%,C240&lt;=99%),"…",IF(C240=100%,"….","")))))</f>
        <v/>
      </c>
      <c r="I240" s="29" t="str">
        <f ca="1">IF(C240="x","",IF(C240="n/a",".",IF(AND(C240&gt;=50%,C240&lt;=59%),"..",IF(AND(C240&gt;=60%,C240&lt;=99%),"…",IF(C240=100%,"….","")))))</f>
        <v/>
      </c>
      <c r="J240" s="29" t="str">
        <f ca="1">IF(C240="x","",IF(C240="n/a",".",IF(AND(C240&gt;=60%,C240&lt;=99%),"…",IF(C240=100%,"….",""))))</f>
        <v/>
      </c>
      <c r="K240" s="29" t="str">
        <f ca="1">IF(C240="x","",IF(C240="n/a",".",IF(AND(C240&gt;=70%,C240&lt;=99%),"…",IF(C240=100%,"….",""))))</f>
        <v/>
      </c>
      <c r="L240" s="29" t="str">
        <f ca="1">IF(C240="x","",IF(C240="n/a",".",IF(AND(C240&gt;=80%,C240&lt;=99%),"…",IF(C240=100%,"….",""))))</f>
        <v/>
      </c>
      <c r="M240" s="29" t="str">
        <f ca="1">IF(C240="x","",IF(C240="n/a",".",IF(AND(C240&gt;=90%,C240&lt;=99%),"…",IF(C240=100%,"….",""))))</f>
        <v/>
      </c>
      <c r="N240" s="30" t="str">
        <f ca="1">IF(C240="x","",IF(C240="n/a",".",IF(C240=100%,"….","")))</f>
        <v/>
      </c>
    </row>
    <row r="241" spans="2:14">
      <c r="B241" s="1"/>
      <c r="C241" s="1"/>
      <c r="D241" s="1"/>
      <c r="E241" s="1"/>
      <c r="F241" s="1"/>
      <c r="G241" s="1"/>
      <c r="H241" s="1"/>
      <c r="I241" s="1"/>
      <c r="J241" s="1"/>
      <c r="K241" s="1"/>
      <c r="L241" s="1"/>
      <c r="M241" s="1"/>
      <c r="N241" s="1"/>
    </row>
    <row r="242" spans="2:14" ht="13">
      <c r="B242" s="345" t="s">
        <v>96</v>
      </c>
      <c r="C242" s="343"/>
      <c r="D242" s="343"/>
      <c r="E242" s="343"/>
      <c r="F242" s="343"/>
      <c r="G242" s="343"/>
      <c r="H242" s="343"/>
      <c r="I242" s="343"/>
      <c r="J242" s="343"/>
      <c r="K242" s="343"/>
      <c r="L242" s="343"/>
      <c r="M242" s="343"/>
      <c r="N242" s="343"/>
    </row>
    <row r="243" spans="2:14">
      <c r="B243" s="343" t="s">
        <v>134</v>
      </c>
      <c r="C243" s="343"/>
      <c r="D243" s="343"/>
      <c r="E243" s="343"/>
      <c r="F243" s="343"/>
      <c r="G243" s="346">
        <f ca="1">COUNTIF(C219:C240,1)</f>
        <v>0</v>
      </c>
      <c r="H243" s="347" t="str">
        <f ca="1">IFERROR(G243/G246,"")</f>
        <v/>
      </c>
      <c r="I243" s="343"/>
      <c r="J243" s="343"/>
      <c r="K243" s="343"/>
      <c r="L243" s="343"/>
      <c r="M243" s="343"/>
      <c r="N243" s="343"/>
    </row>
    <row r="244" spans="2:14">
      <c r="B244" s="343" t="s">
        <v>135</v>
      </c>
      <c r="C244" s="343"/>
      <c r="D244" s="343"/>
      <c r="E244" s="343"/>
      <c r="F244" s="343"/>
      <c r="G244" s="346">
        <f ca="1">COUNTIFS(C219:C240,"&lt;&gt;",C219:C240,"&lt;&gt;n/a",C219:C240,"&lt;&gt;x",C219:C240,"&lt;&gt;1")</f>
        <v>0</v>
      </c>
      <c r="H244" s="347" t="str">
        <f ca="1">IFERROR(G244/G246,"")</f>
        <v/>
      </c>
      <c r="I244" s="343"/>
      <c r="J244" s="343"/>
      <c r="K244" s="343"/>
      <c r="L244" s="343"/>
      <c r="M244" s="343"/>
      <c r="N244" s="343"/>
    </row>
    <row r="245" spans="2:14">
      <c r="B245" s="343" t="s">
        <v>136</v>
      </c>
      <c r="C245" s="343"/>
      <c r="D245" s="343"/>
      <c r="E245" s="343"/>
      <c r="F245" s="343"/>
      <c r="G245" s="346">
        <f ca="1">COUNTIF(C219:C240,"n/a")</f>
        <v>0</v>
      </c>
      <c r="H245" s="381" t="str">
        <f ca="1">IFERROR(G245/G246,"")</f>
        <v/>
      </c>
      <c r="I245" s="343"/>
      <c r="J245" s="343"/>
      <c r="K245" s="343"/>
      <c r="L245" s="343"/>
      <c r="M245" s="343"/>
      <c r="N245" s="343"/>
    </row>
    <row r="246" spans="2:14">
      <c r="B246" s="343" t="s">
        <v>137</v>
      </c>
      <c r="C246" s="343"/>
      <c r="D246" s="343"/>
      <c r="E246" s="343"/>
      <c r="F246" s="343"/>
      <c r="G246" s="346">
        <f ca="1">SUM(G243:G245)</f>
        <v>0</v>
      </c>
      <c r="H246" s="382" t="str">
        <f ca="1">IF(OR(G246=0,G246=10),"","NOTE: Total should be equal to 10, please review actions")</f>
        <v/>
      </c>
      <c r="I246" s="343"/>
      <c r="J246" s="343"/>
      <c r="K246" s="343"/>
      <c r="L246" s="343"/>
      <c r="M246" s="343"/>
      <c r="N246" s="343"/>
    </row>
    <row r="247" spans="2:14">
      <c r="B247" s="1"/>
      <c r="C247" s="1"/>
      <c r="D247" s="1"/>
      <c r="E247" s="1"/>
      <c r="F247" s="1"/>
      <c r="G247" s="1"/>
      <c r="H247" s="1"/>
      <c r="I247" s="1"/>
      <c r="J247" s="1"/>
      <c r="K247" s="1"/>
      <c r="L247" s="1"/>
      <c r="M247" s="1"/>
      <c r="N247" s="1"/>
    </row>
    <row r="248" spans="2:14">
      <c r="B248" s="1"/>
      <c r="C248" s="1"/>
      <c r="D248" s="1"/>
      <c r="E248" s="1"/>
      <c r="F248" s="1"/>
      <c r="G248" s="1"/>
      <c r="H248" s="1"/>
      <c r="I248" s="1"/>
      <c r="J248" s="1"/>
      <c r="K248" s="1"/>
      <c r="L248" s="1"/>
      <c r="M248" s="1"/>
      <c r="N248" s="1"/>
    </row>
    <row r="249" spans="2:14" ht="13">
      <c r="B249" s="10" t="s">
        <v>810</v>
      </c>
      <c r="C249" s="1"/>
      <c r="D249" s="1"/>
      <c r="E249" s="1"/>
      <c r="F249" s="1" t="str">
        <f>F1</f>
        <v>Enter the name of your Service here.</v>
      </c>
      <c r="G249" s="1"/>
      <c r="H249" s="1"/>
      <c r="I249" s="1"/>
      <c r="J249" s="1"/>
      <c r="K249" s="1"/>
      <c r="L249" s="1"/>
      <c r="M249" s="1"/>
      <c r="N249" s="1"/>
    </row>
    <row r="250" spans="2:14">
      <c r="B250" s="1" t="s">
        <v>819</v>
      </c>
      <c r="C250" s="1"/>
      <c r="D250" s="1"/>
      <c r="E250" s="1"/>
      <c r="F250" s="1"/>
      <c r="G250" s="1"/>
      <c r="H250" s="1"/>
      <c r="I250" s="1"/>
      <c r="J250" s="1"/>
      <c r="K250" s="1"/>
      <c r="L250" s="1"/>
      <c r="M250" s="1"/>
      <c r="N250" s="1"/>
    </row>
    <row r="251" spans="2:14">
      <c r="B251" s="1"/>
      <c r="C251" s="1"/>
      <c r="D251" s="1"/>
      <c r="E251" s="1"/>
      <c r="F251" s="1"/>
      <c r="G251" s="1"/>
      <c r="H251" s="1"/>
      <c r="I251" s="1"/>
      <c r="J251" s="1"/>
      <c r="K251" s="1"/>
      <c r="L251" s="1"/>
      <c r="M251" s="1"/>
      <c r="N251" s="1"/>
    </row>
    <row r="252" spans="2:14">
      <c r="B252" s="403" t="s">
        <v>120</v>
      </c>
      <c r="C252" s="402" t="s">
        <v>121</v>
      </c>
      <c r="D252" s="401" t="s">
        <v>115</v>
      </c>
      <c r="E252" s="401"/>
      <c r="F252" s="401"/>
      <c r="G252" s="401"/>
      <c r="H252" s="401"/>
      <c r="I252" s="401"/>
      <c r="J252" s="401"/>
      <c r="K252" s="401"/>
      <c r="L252" s="401"/>
      <c r="M252" s="401"/>
      <c r="N252" s="20" t="s">
        <v>114</v>
      </c>
    </row>
    <row r="253" spans="2:14">
      <c r="B253" s="403"/>
      <c r="C253" s="402"/>
      <c r="D253" s="21">
        <v>0</v>
      </c>
      <c r="E253" s="21">
        <v>0.1</v>
      </c>
      <c r="F253" s="21">
        <v>0.2</v>
      </c>
      <c r="G253" s="21">
        <v>0.3</v>
      </c>
      <c r="H253" s="21">
        <v>0.4</v>
      </c>
      <c r="I253" s="21">
        <v>0.5</v>
      </c>
      <c r="J253" s="21">
        <v>0.6</v>
      </c>
      <c r="K253" s="21">
        <v>0.7</v>
      </c>
      <c r="L253" s="21">
        <v>0.8</v>
      </c>
      <c r="M253" s="21">
        <v>0.9</v>
      </c>
      <c r="N253" s="21">
        <v>1</v>
      </c>
    </row>
    <row r="254" spans="2:14" ht="13">
      <c r="B254" s="22" t="s">
        <v>107</v>
      </c>
      <c r="C254" s="1"/>
      <c r="D254" s="1"/>
      <c r="E254" s="1"/>
      <c r="F254" s="1"/>
      <c r="G254" s="1"/>
      <c r="H254" s="1"/>
      <c r="I254" s="1"/>
      <c r="J254" s="1"/>
      <c r="K254" s="1"/>
      <c r="L254" s="1"/>
      <c r="M254" s="1"/>
      <c r="N254" s="18"/>
    </row>
    <row r="255" spans="2:14" ht="13">
      <c r="B255" s="383" t="s">
        <v>108</v>
      </c>
      <c r="C255" s="384"/>
      <c r="D255" s="384"/>
      <c r="E255" s="384"/>
      <c r="F255" s="384"/>
      <c r="G255" s="384"/>
      <c r="H255" s="384"/>
      <c r="I255" s="384"/>
      <c r="J255" s="384"/>
      <c r="K255" s="384"/>
      <c r="L255" s="384"/>
      <c r="M255" s="384"/>
      <c r="N255" s="385"/>
    </row>
    <row r="256" spans="2:14">
      <c r="B256" s="17" t="s">
        <v>45</v>
      </c>
      <c r="C256" s="1"/>
      <c r="D256" s="1"/>
      <c r="E256" s="1"/>
      <c r="F256" s="1"/>
      <c r="G256" s="1"/>
      <c r="H256" s="1"/>
      <c r="I256" s="1"/>
      <c r="J256" s="1"/>
      <c r="K256" s="1"/>
      <c r="L256" s="1"/>
      <c r="M256" s="1"/>
      <c r="N256" s="18"/>
    </row>
    <row r="257" spans="2:14">
      <c r="B257" s="355">
        <v>7.01</v>
      </c>
      <c r="C257" s="16" t="str">
        <f ca="1">IF('Reference sheet'!G179="","x",'Reference sheet'!G179)</f>
        <v>x</v>
      </c>
      <c r="D257" s="1" t="str">
        <f ca="1">IF(C257="x","",IF(C257="n/a",".",IF(AND(C257&gt;=0%,C257&lt;=59%),"..",IF(AND(C257&gt;=60%,C257&lt;=99%),"…",IF(C257=100%,"….","")))))</f>
        <v/>
      </c>
      <c r="E257" s="1" t="str">
        <f ca="1">IF(C257="x","",IF(C257="n/a",".",IF(AND(C257&gt;=10%,C257&lt;=59%),"..",IF(AND(C257&gt;=60%,C257&lt;=99%),"…",IF(C257=100%,"….","")))))</f>
        <v/>
      </c>
      <c r="F257" s="1" t="str">
        <f ca="1">IF(C257="x","",IF(C257="n/a",".",IF(AND(C257&gt;=20%,C257&lt;=59%),"..",IF(AND(C257&gt;=60%,C257&lt;=99%),"…",IF(C257=100%,"….","")))))</f>
        <v/>
      </c>
      <c r="G257" s="1" t="str">
        <f ca="1">IF(C257="x","",IF(C257="n/a",".",IF(AND(C257&gt;=30%,C257&lt;=59%),"..",IF(AND(C257&gt;=60%,C257&lt;=99%),"…",IF(C257=100%,"….","")))))</f>
        <v/>
      </c>
      <c r="H257" s="1" t="str">
        <f ca="1">IF(C257="x","",IF(C257="n/a",".",IF(AND(C257&gt;=40%,C257&lt;=59%),"..",IF(AND(C257&gt;=60%,C257&lt;=99%),"…",IF(C257=100%,"….","")))))</f>
        <v/>
      </c>
      <c r="I257" s="1" t="str">
        <f ca="1">IF(C257="x","",IF(C257="n/a",".",IF(AND(C257&gt;=50%,C257&lt;=59%),"..",IF(AND(C257&gt;=60%,C257&lt;=99%),"…",IF(C257=100%,"….","")))))</f>
        <v/>
      </c>
      <c r="J257" s="1" t="str">
        <f ca="1">IF(C257="x","",IF(C257="n/a",".",IF(AND(C257&gt;=60%,C257&lt;=99%),"…",IF(C257=100%,"….",""))))</f>
        <v/>
      </c>
      <c r="K257" s="1" t="str">
        <f ca="1">IF(C257="x","",IF(C257="n/a",".",IF(AND(C257&gt;=70%,C257&lt;=99%),"…",IF(C257=100%,"….",""))))</f>
        <v/>
      </c>
      <c r="L257" s="1" t="str">
        <f ca="1">IF(C257="x","",IF(C257="n/a",".",IF(AND(C257&gt;=80%,C257&lt;=99%),"…",IF(C257=100%,"….",""))))</f>
        <v/>
      </c>
      <c r="M257" s="1" t="str">
        <f ca="1">IF(C257="x","",IF(C257="n/a",".",IF(AND(C257&gt;=90%,C257&lt;=99%),"…",IF(C257=100%,"….",""))))</f>
        <v/>
      </c>
      <c r="N257" s="18" t="str">
        <f ca="1">IF(C257="x","",IF(C257="n/a",".",IF(C257=100%,"….","")))</f>
        <v/>
      </c>
    </row>
    <row r="258" spans="2:14">
      <c r="B258" s="17" t="s">
        <v>46</v>
      </c>
      <c r="C258" s="16"/>
      <c r="D258" s="1"/>
      <c r="E258" s="1"/>
      <c r="F258" s="1"/>
      <c r="G258" s="1"/>
      <c r="H258" s="1"/>
      <c r="I258" s="1"/>
      <c r="J258" s="1"/>
      <c r="K258" s="1"/>
      <c r="L258" s="1"/>
      <c r="M258" s="1"/>
      <c r="N258" s="18"/>
    </row>
    <row r="259" spans="2:14">
      <c r="B259" s="355">
        <v>7.02</v>
      </c>
      <c r="C259" s="16" t="str">
        <f ca="1">IF('Reference sheet'!G181="","x",'Reference sheet'!G181)</f>
        <v>x</v>
      </c>
      <c r="D259" s="1" t="str">
        <f ca="1">IF(C259="x","",IF(C259="n/a",".",IF(AND(C259&gt;=0%,C259&lt;=59%),"..",IF(AND(C259&gt;=60%,C259&lt;=99%),"…",IF(C259=100%,"….","")))))</f>
        <v/>
      </c>
      <c r="E259" s="1" t="str">
        <f ca="1">IF(C259="x","",IF(C259="n/a",".",IF(AND(C259&gt;=10%,C259&lt;=59%),"..",IF(AND(C259&gt;=60%,C259&lt;=99%),"…",IF(C259=100%,"….","")))))</f>
        <v/>
      </c>
      <c r="F259" s="1" t="str">
        <f ca="1">IF(C259="x","",IF(C259="n/a",".",IF(AND(C259&gt;=20%,C259&lt;=59%),"..",IF(AND(C259&gt;=60%,C259&lt;=99%),"…",IF(C259=100%,"….","")))))</f>
        <v/>
      </c>
      <c r="G259" s="1" t="str">
        <f ca="1">IF(C259="x","",IF(C259="n/a",".",IF(AND(C259&gt;=30%,C259&lt;=59%),"..",IF(AND(C259&gt;=60%,C259&lt;=99%),"…",IF(C259=100%,"….","")))))</f>
        <v/>
      </c>
      <c r="H259" s="1" t="str">
        <f ca="1">IF(C259="x","",IF(C259="n/a",".",IF(AND(C259&gt;=40%,C259&lt;=59%),"..",IF(AND(C259&gt;=60%,C259&lt;=99%),"…",IF(C259=100%,"….","")))))</f>
        <v/>
      </c>
      <c r="I259" s="1" t="str">
        <f ca="1">IF(C259="x","",IF(C259="n/a",".",IF(AND(C259&gt;=50%,C259&lt;=59%),"..",IF(AND(C259&gt;=60%,C259&lt;=99%),"…",IF(C259=100%,"….","")))))</f>
        <v/>
      </c>
      <c r="J259" s="1" t="str">
        <f ca="1">IF(C259="x","",IF(C259="n/a",".",IF(AND(C259&gt;=60%,C259&lt;=99%),"…",IF(C259=100%,"….",""))))</f>
        <v/>
      </c>
      <c r="K259" s="1" t="str">
        <f ca="1">IF(C259="x","",IF(C259="n/a",".",IF(AND(C259&gt;=70%,C259&lt;=99%),"…",IF(C259=100%,"….",""))))</f>
        <v/>
      </c>
      <c r="L259" s="1" t="str">
        <f ca="1">IF(C259="x","",IF(C259="n/a",".",IF(AND(C259&gt;=80%,C259&lt;=99%),"…",IF(C259=100%,"….",""))))</f>
        <v/>
      </c>
      <c r="M259" s="1" t="str">
        <f ca="1">IF(C259="x","",IF(C259="n/a",".",IF(AND(C259&gt;=90%,C259&lt;=99%),"…",IF(C259=100%,"….",""))))</f>
        <v/>
      </c>
      <c r="N259" s="18" t="str">
        <f ca="1">IF(C259="x","",IF(C259="n/a",".",IF(C259=100%,"….","")))</f>
        <v/>
      </c>
    </row>
    <row r="260" spans="2:14" ht="13">
      <c r="B260" s="383" t="s">
        <v>110</v>
      </c>
      <c r="C260" s="384"/>
      <c r="D260" s="384"/>
      <c r="E260" s="384"/>
      <c r="F260" s="384"/>
      <c r="G260" s="384"/>
      <c r="H260" s="384"/>
      <c r="I260" s="384"/>
      <c r="J260" s="384"/>
      <c r="K260" s="384"/>
      <c r="L260" s="384"/>
      <c r="M260" s="384"/>
      <c r="N260" s="385"/>
    </row>
    <row r="261" spans="2:14">
      <c r="B261" s="17" t="s">
        <v>111</v>
      </c>
      <c r="C261" s="16"/>
      <c r="D261" s="1"/>
      <c r="E261" s="1"/>
      <c r="F261" s="1"/>
      <c r="G261" s="1"/>
      <c r="H261" s="1"/>
      <c r="I261" s="1"/>
      <c r="J261" s="1"/>
      <c r="K261" s="1"/>
      <c r="L261" s="1"/>
      <c r="M261" s="1"/>
      <c r="N261" s="18"/>
    </row>
    <row r="262" spans="2:14">
      <c r="B262" s="355">
        <v>7.03</v>
      </c>
      <c r="C262" s="172" t="str">
        <f ca="1">IF('Reference sheet'!G184="","x",'Reference sheet'!G184)</f>
        <v>x</v>
      </c>
      <c r="D262" s="23" t="str">
        <f ca="1">IF(C262="x","",IF(C262="n/a",".",IF(AND(C262&gt;=0%,C262&lt;=59%),"..",IF(AND(C262&gt;=60%,C262&lt;=99%),"…",IF(C262=100%,"….","")))))</f>
        <v/>
      </c>
      <c r="E262" s="23" t="str">
        <f ca="1">IF(C262="x","",IF(C262="n/a",".",IF(AND(C262&gt;=10%,C262&lt;=59%),"..",IF(AND(C262&gt;=60%,C262&lt;=99%),"…",IF(C262=100%,"….","")))))</f>
        <v/>
      </c>
      <c r="F262" s="23" t="str">
        <f ca="1">IF(C262="x","",IF(C262="n/a",".",IF(AND(C262&gt;=20%,C262&lt;=59%),"..",IF(AND(C262&gt;=60%,C262&lt;=99%),"…",IF(C262=100%,"….","")))))</f>
        <v/>
      </c>
      <c r="G262" s="23" t="str">
        <f ca="1">IF(C262="x","",IF(C262="n/a",".",IF(AND(C262&gt;=30%,C262&lt;=59%),"..",IF(AND(C262&gt;=60%,C262&lt;=99%),"…",IF(C262=100%,"….","")))))</f>
        <v/>
      </c>
      <c r="H262" s="23" t="str">
        <f ca="1">IF(C262="x","",IF(C262="n/a",".",IF(AND(C262&gt;=40%,C262&lt;=59%),"..",IF(AND(C262&gt;=60%,C262&lt;=99%),"…",IF(C262=100%,"….","")))))</f>
        <v/>
      </c>
      <c r="I262" s="23" t="str">
        <f ca="1">IF(C262="x","",IF(C262="n/a",".",IF(AND(C262&gt;=50%,C262&lt;=59%),"..",IF(AND(C262&gt;=60%,C262&lt;=99%),"…",IF(C262=100%,"….","")))))</f>
        <v/>
      </c>
      <c r="J262" s="23" t="str">
        <f ca="1">IF(C262="x","",IF(C262="n/a",".",IF(AND(C262&gt;=60%,C262&lt;=99%),"…",IF(C262=100%,"….",""))))</f>
        <v/>
      </c>
      <c r="K262" s="23" t="str">
        <f ca="1">IF(C262="x","",IF(C262="n/a",".",IF(AND(C262&gt;=70%,C262&lt;=99%),"…",IF(C262=100%,"….",""))))</f>
        <v/>
      </c>
      <c r="L262" s="23" t="str">
        <f ca="1">IF(C262="x","",IF(C262="n/a",".",IF(AND(C262&gt;=80%,C262&lt;=99%),"…",IF(C262=100%,"….",""))))</f>
        <v/>
      </c>
      <c r="M262" s="23" t="str">
        <f ca="1">IF(C262="x","",IF(C262="n/a",".",IF(AND(C262&gt;=90%,C262&lt;=99%),"…",IF(C262=100%,"….",""))))</f>
        <v/>
      </c>
      <c r="N262" s="24" t="str">
        <f ca="1">IF(C262="x","",IF(C262="n/a",".",IF(C262=100%,"….","")))</f>
        <v/>
      </c>
    </row>
    <row r="263" spans="2:14">
      <c r="B263" s="355">
        <v>7.04</v>
      </c>
      <c r="C263" s="173" t="str">
        <f ca="1">IF('Reference sheet'!G185="","x",'Reference sheet'!G185)</f>
        <v>x</v>
      </c>
      <c r="D263" s="25" t="str">
        <f t="shared" ref="D263:D271" ca="1" si="402">IF(C263="x","",IF(C263="n/a",".",IF(AND(C263&gt;=0%,C263&lt;=59%),"..",IF(AND(C263&gt;=60%,C263&lt;=99%),"…",IF(C263=100%,"….","")))))</f>
        <v/>
      </c>
      <c r="E263" s="25" t="str">
        <f t="shared" ref="E263:E265" ca="1" si="403">IF(C263="x","",IF(C263="n/a",".",IF(AND(C263&gt;=10%,C263&lt;=59%),"..",IF(AND(C263&gt;=60%,C263&lt;=99%),"…",IF(C263=100%,"….","")))))</f>
        <v/>
      </c>
      <c r="F263" s="25" t="str">
        <f t="shared" ref="F263:F265" ca="1" si="404">IF(C263="x","",IF(C263="n/a",".",IF(AND(C263&gt;=20%,C263&lt;=59%),"..",IF(AND(C263&gt;=60%,C263&lt;=99%),"…",IF(C263=100%,"….","")))))</f>
        <v/>
      </c>
      <c r="G263" s="25" t="str">
        <f t="shared" ref="G263:G265" ca="1" si="405">IF(C263="x","",IF(C263="n/a",".",IF(AND(C263&gt;=30%,C263&lt;=59%),"..",IF(AND(C263&gt;=60%,C263&lt;=99%),"…",IF(C263=100%,"….","")))))</f>
        <v/>
      </c>
      <c r="H263" s="25" t="str">
        <f t="shared" ref="H263:H265" ca="1" si="406">IF(C263="x","",IF(C263="n/a",".",IF(AND(C263&gt;=40%,C263&lt;=59%),"..",IF(AND(C263&gt;=60%,C263&lt;=99%),"…",IF(C263=100%,"….","")))))</f>
        <v/>
      </c>
      <c r="I263" s="25" t="str">
        <f t="shared" ref="I263:I265" ca="1" si="407">IF(C263="x","",IF(C263="n/a",".",IF(AND(C263&gt;=50%,C263&lt;=59%),"..",IF(AND(C263&gt;=60%,C263&lt;=99%),"…",IF(C263=100%,"….","")))))</f>
        <v/>
      </c>
      <c r="J263" s="25" t="str">
        <f t="shared" ref="J263:J265" ca="1" si="408">IF(C263="x","",IF(C263="n/a",".",IF(AND(C263&gt;=60%,C263&lt;=99%),"…",IF(C263=100%,"….",""))))</f>
        <v/>
      </c>
      <c r="K263" s="25" t="str">
        <f t="shared" ref="K263:K265" ca="1" si="409">IF(C263="x","",IF(C263="n/a",".",IF(AND(C263&gt;=70%,C263&lt;=99%),"…",IF(C263=100%,"….",""))))</f>
        <v/>
      </c>
      <c r="L263" s="25" t="str">
        <f t="shared" ref="L263:L265" ca="1" si="410">IF(C263="x","",IF(C263="n/a",".",IF(AND(C263&gt;=80%,C263&lt;=99%),"…",IF(C263=100%,"….",""))))</f>
        <v/>
      </c>
      <c r="M263" s="25" t="str">
        <f t="shared" ref="M263:M265" ca="1" si="411">IF(C263="x","",IF(C263="n/a",".",IF(AND(C263&gt;=90%,C263&lt;=99%),"…",IF(C263=100%,"….",""))))</f>
        <v/>
      </c>
      <c r="N263" s="26" t="str">
        <f t="shared" ref="N263:N265" ca="1" si="412">IF(C263="x","",IF(C263="n/a",".",IF(C263=100%,"….","")))</f>
        <v/>
      </c>
    </row>
    <row r="264" spans="2:14">
      <c r="B264" s="17" t="s">
        <v>112</v>
      </c>
      <c r="C264" s="16"/>
      <c r="D264" s="1"/>
      <c r="E264" s="1"/>
      <c r="F264" s="1"/>
      <c r="G264" s="1"/>
      <c r="H264" s="1"/>
      <c r="I264" s="1"/>
      <c r="J264" s="1"/>
      <c r="K264" s="1"/>
      <c r="L264" s="1"/>
      <c r="M264" s="1"/>
      <c r="N264" s="18"/>
    </row>
    <row r="265" spans="2:14">
      <c r="B265" s="355">
        <v>7.05</v>
      </c>
      <c r="C265" s="172" t="str">
        <f ca="1">IF('Reference sheet'!G187="","x",'Reference sheet'!G187)</f>
        <v>x</v>
      </c>
      <c r="D265" s="25" t="str">
        <f t="shared" ca="1" si="402"/>
        <v/>
      </c>
      <c r="E265" s="25" t="str">
        <f t="shared" ca="1" si="403"/>
        <v/>
      </c>
      <c r="F265" s="25" t="str">
        <f t="shared" ca="1" si="404"/>
        <v/>
      </c>
      <c r="G265" s="25" t="str">
        <f t="shared" ca="1" si="405"/>
        <v/>
      </c>
      <c r="H265" s="25" t="str">
        <f t="shared" ca="1" si="406"/>
        <v/>
      </c>
      <c r="I265" s="25" t="str">
        <f t="shared" ca="1" si="407"/>
        <v/>
      </c>
      <c r="J265" s="25" t="str">
        <f t="shared" ca="1" si="408"/>
        <v/>
      </c>
      <c r="K265" s="25" t="str">
        <f t="shared" ca="1" si="409"/>
        <v/>
      </c>
      <c r="L265" s="25" t="str">
        <f t="shared" ca="1" si="410"/>
        <v/>
      </c>
      <c r="M265" s="25" t="str">
        <f t="shared" ca="1" si="411"/>
        <v/>
      </c>
      <c r="N265" s="26" t="str">
        <f t="shared" ca="1" si="412"/>
        <v/>
      </c>
    </row>
    <row r="266" spans="2:14">
      <c r="B266" s="355">
        <v>7.06</v>
      </c>
      <c r="C266" s="173" t="str">
        <f ca="1">IF('Reference sheet'!G188="","x",'Reference sheet'!G188)</f>
        <v>x</v>
      </c>
      <c r="D266" s="25" t="str">
        <f t="shared" ca="1" si="402"/>
        <v/>
      </c>
      <c r="E266" s="25" t="str">
        <f t="shared" ref="E266:E271" ca="1" si="413">IF(C266="x","",IF(C266="n/a",".",IF(AND(C266&gt;=10%,C266&lt;=59%),"..",IF(AND(C266&gt;=60%,C266&lt;=99%),"…",IF(C266=100%,"….","")))))</f>
        <v/>
      </c>
      <c r="F266" s="25" t="str">
        <f t="shared" ref="F266:F271" ca="1" si="414">IF(C266="x","",IF(C266="n/a",".",IF(AND(C266&gt;=20%,C266&lt;=59%),"..",IF(AND(C266&gt;=60%,C266&lt;=99%),"…",IF(C266=100%,"….","")))))</f>
        <v/>
      </c>
      <c r="G266" s="25" t="str">
        <f t="shared" ref="G266:G271" ca="1" si="415">IF(C266="x","",IF(C266="n/a",".",IF(AND(C266&gt;=30%,C266&lt;=59%),"..",IF(AND(C266&gt;=60%,C266&lt;=99%),"…",IF(C266=100%,"….","")))))</f>
        <v/>
      </c>
      <c r="H266" s="25" t="str">
        <f t="shared" ref="H266:H271" ca="1" si="416">IF(C266="x","",IF(C266="n/a",".",IF(AND(C266&gt;=40%,C266&lt;=59%),"..",IF(AND(C266&gt;=60%,C266&lt;=99%),"…",IF(C266=100%,"….","")))))</f>
        <v/>
      </c>
      <c r="I266" s="25" t="str">
        <f t="shared" ref="I266:I271" ca="1" si="417">IF(C266="x","",IF(C266="n/a",".",IF(AND(C266&gt;=50%,C266&lt;=59%),"..",IF(AND(C266&gt;=60%,C266&lt;=99%),"…",IF(C266=100%,"….","")))))</f>
        <v/>
      </c>
      <c r="J266" s="25" t="str">
        <f t="shared" ref="J266:J271" ca="1" si="418">IF(C266="x","",IF(C266="n/a",".",IF(AND(C266&gt;=60%,C266&lt;=99%),"…",IF(C266=100%,"….",""))))</f>
        <v/>
      </c>
      <c r="K266" s="25" t="str">
        <f t="shared" ref="K266:K271" ca="1" si="419">IF(C266="x","",IF(C266="n/a",".",IF(AND(C266&gt;=70%,C266&lt;=99%),"…",IF(C266=100%,"….",""))))</f>
        <v/>
      </c>
      <c r="L266" s="25" t="str">
        <f t="shared" ref="L266:L271" ca="1" si="420">IF(C266="x","",IF(C266="n/a",".",IF(AND(C266&gt;=80%,C266&lt;=99%),"…",IF(C266=100%,"….",""))))</f>
        <v/>
      </c>
      <c r="M266" s="25" t="str">
        <f t="shared" ref="M266:M271" ca="1" si="421">IF(C266="x","",IF(C266="n/a",".",IF(AND(C266&gt;=90%,C266&lt;=99%),"…",IF(C266=100%,"….",""))))</f>
        <v/>
      </c>
      <c r="N266" s="26" t="str">
        <f t="shared" ref="N266:N271" ca="1" si="422">IF(C266="x","",IF(C266="n/a",".",IF(C266=100%,"….","")))</f>
        <v/>
      </c>
    </row>
    <row r="267" spans="2:14" ht="13">
      <c r="B267" s="383" t="s">
        <v>113</v>
      </c>
      <c r="C267" s="384"/>
      <c r="D267" s="384"/>
      <c r="E267" s="384"/>
      <c r="F267" s="384"/>
      <c r="G267" s="384"/>
      <c r="H267" s="384"/>
      <c r="I267" s="384"/>
      <c r="J267" s="384"/>
      <c r="K267" s="384"/>
      <c r="L267" s="384"/>
      <c r="M267" s="384"/>
      <c r="N267" s="385"/>
    </row>
    <row r="268" spans="2:14">
      <c r="B268" s="17" t="s">
        <v>113</v>
      </c>
      <c r="C268" s="16"/>
      <c r="D268" s="1"/>
      <c r="E268" s="1"/>
      <c r="F268" s="1"/>
      <c r="G268" s="1"/>
      <c r="H268" s="1"/>
      <c r="I268" s="1"/>
      <c r="J268" s="1"/>
      <c r="K268" s="1"/>
      <c r="L268" s="1"/>
      <c r="M268" s="1"/>
      <c r="N268" s="18"/>
    </row>
    <row r="269" spans="2:14">
      <c r="B269" s="355">
        <v>7.07</v>
      </c>
      <c r="C269" s="172" t="str">
        <f ca="1">IF('Reference sheet'!G191="","x",'Reference sheet'!G191)</f>
        <v>x</v>
      </c>
      <c r="D269" s="25" t="str">
        <f t="shared" ca="1" si="402"/>
        <v/>
      </c>
      <c r="E269" s="25" t="str">
        <f t="shared" ca="1" si="413"/>
        <v/>
      </c>
      <c r="F269" s="25" t="str">
        <f t="shared" ca="1" si="414"/>
        <v/>
      </c>
      <c r="G269" s="25" t="str">
        <f t="shared" ca="1" si="415"/>
        <v/>
      </c>
      <c r="H269" s="25" t="str">
        <f t="shared" ca="1" si="416"/>
        <v/>
      </c>
      <c r="I269" s="25" t="str">
        <f t="shared" ca="1" si="417"/>
        <v/>
      </c>
      <c r="J269" s="25" t="str">
        <f t="shared" ca="1" si="418"/>
        <v/>
      </c>
      <c r="K269" s="25" t="str">
        <f t="shared" ca="1" si="419"/>
        <v/>
      </c>
      <c r="L269" s="25" t="str">
        <f t="shared" ca="1" si="420"/>
        <v/>
      </c>
      <c r="M269" s="25" t="str">
        <f t="shared" ca="1" si="421"/>
        <v/>
      </c>
      <c r="N269" s="26" t="str">
        <f t="shared" ca="1" si="422"/>
        <v/>
      </c>
    </row>
    <row r="270" spans="2:14">
      <c r="B270" s="355">
        <v>7.08</v>
      </c>
      <c r="C270" s="174" t="str">
        <f ca="1">IF('Reference sheet'!G192="","x",'Reference sheet'!G192)</f>
        <v>x</v>
      </c>
      <c r="D270" s="25" t="str">
        <f t="shared" ca="1" si="402"/>
        <v/>
      </c>
      <c r="E270" s="25" t="str">
        <f t="shared" ca="1" si="413"/>
        <v/>
      </c>
      <c r="F270" s="25" t="str">
        <f t="shared" ca="1" si="414"/>
        <v/>
      </c>
      <c r="G270" s="25" t="str">
        <f t="shared" ca="1" si="415"/>
        <v/>
      </c>
      <c r="H270" s="25" t="str">
        <f t="shared" ca="1" si="416"/>
        <v/>
      </c>
      <c r="I270" s="25" t="str">
        <f t="shared" ca="1" si="417"/>
        <v/>
      </c>
      <c r="J270" s="25" t="str">
        <f t="shared" ca="1" si="418"/>
        <v/>
      </c>
      <c r="K270" s="25" t="str">
        <f t="shared" ca="1" si="419"/>
        <v/>
      </c>
      <c r="L270" s="25" t="str">
        <f t="shared" ca="1" si="420"/>
        <v/>
      </c>
      <c r="M270" s="25" t="str">
        <f t="shared" ca="1" si="421"/>
        <v/>
      </c>
      <c r="N270" s="26" t="str">
        <f t="shared" ca="1" si="422"/>
        <v/>
      </c>
    </row>
    <row r="271" spans="2:14">
      <c r="B271" s="355">
        <v>7.09</v>
      </c>
      <c r="C271" s="174" t="str">
        <f ca="1">IF('Reference sheet'!G193="","x",'Reference sheet'!G193)</f>
        <v>x</v>
      </c>
      <c r="D271" s="25" t="str">
        <f t="shared" ca="1" si="402"/>
        <v/>
      </c>
      <c r="E271" s="25" t="str">
        <f t="shared" ca="1" si="413"/>
        <v/>
      </c>
      <c r="F271" s="25" t="str">
        <f t="shared" ca="1" si="414"/>
        <v/>
      </c>
      <c r="G271" s="25" t="str">
        <f t="shared" ca="1" si="415"/>
        <v/>
      </c>
      <c r="H271" s="25" t="str">
        <f t="shared" ca="1" si="416"/>
        <v/>
      </c>
      <c r="I271" s="25" t="str">
        <f t="shared" ca="1" si="417"/>
        <v/>
      </c>
      <c r="J271" s="25" t="str">
        <f t="shared" ca="1" si="418"/>
        <v/>
      </c>
      <c r="K271" s="25" t="str">
        <f t="shared" ca="1" si="419"/>
        <v/>
      </c>
      <c r="L271" s="25" t="str">
        <f t="shared" ca="1" si="420"/>
        <v/>
      </c>
      <c r="M271" s="25" t="str">
        <f t="shared" ca="1" si="421"/>
        <v/>
      </c>
      <c r="N271" s="26" t="str">
        <f t="shared" ca="1" si="422"/>
        <v/>
      </c>
    </row>
    <row r="272" spans="2:14">
      <c r="B272" s="356">
        <v>7.1</v>
      </c>
      <c r="C272" s="173" t="str">
        <f ca="1">IF('Reference sheet'!G194="","x",'Reference sheet'!G194)</f>
        <v>x</v>
      </c>
      <c r="D272" s="25" t="str">
        <f t="shared" ref="D272" ca="1" si="423">IF(C272="x","",IF(C272="n/a",".",IF(AND(C272&gt;=0%,C272&lt;=59%),"..",IF(AND(C272&gt;=60%,C272&lt;=99%),"…",IF(C272=100%,"….","")))))</f>
        <v/>
      </c>
      <c r="E272" s="25" t="str">
        <f t="shared" ref="E272" ca="1" si="424">IF(C272="x","",IF(C272="n/a",".",IF(AND(C272&gt;=10%,C272&lt;=59%),"..",IF(AND(C272&gt;=60%,C272&lt;=99%),"…",IF(C272=100%,"….","")))))</f>
        <v/>
      </c>
      <c r="F272" s="25" t="str">
        <f t="shared" ref="F272" ca="1" si="425">IF(C272="x","",IF(C272="n/a",".",IF(AND(C272&gt;=20%,C272&lt;=59%),"..",IF(AND(C272&gt;=60%,C272&lt;=99%),"…",IF(C272=100%,"….","")))))</f>
        <v/>
      </c>
      <c r="G272" s="25" t="str">
        <f t="shared" ref="G272" ca="1" si="426">IF(C272="x","",IF(C272="n/a",".",IF(AND(C272&gt;=30%,C272&lt;=59%),"..",IF(AND(C272&gt;=60%,C272&lt;=99%),"…",IF(C272=100%,"….","")))))</f>
        <v/>
      </c>
      <c r="H272" s="25" t="str">
        <f t="shared" ref="H272" ca="1" si="427">IF(C272="x","",IF(C272="n/a",".",IF(AND(C272&gt;=40%,C272&lt;=59%),"..",IF(AND(C272&gt;=60%,C272&lt;=99%),"…",IF(C272=100%,"….","")))))</f>
        <v/>
      </c>
      <c r="I272" s="25" t="str">
        <f t="shared" ref="I272" ca="1" si="428">IF(C272="x","",IF(C272="n/a",".",IF(AND(C272&gt;=50%,C272&lt;=59%),"..",IF(AND(C272&gt;=60%,C272&lt;=99%),"…",IF(C272=100%,"….","")))))</f>
        <v/>
      </c>
      <c r="J272" s="25" t="str">
        <f t="shared" ref="J272" ca="1" si="429">IF(C272="x","",IF(C272="n/a",".",IF(AND(C272&gt;=60%,C272&lt;=99%),"…",IF(C272=100%,"….",""))))</f>
        <v/>
      </c>
      <c r="K272" s="25" t="str">
        <f t="shared" ref="K272" ca="1" si="430">IF(C272="x","",IF(C272="n/a",".",IF(AND(C272&gt;=70%,C272&lt;=99%),"…",IF(C272=100%,"….",""))))</f>
        <v/>
      </c>
      <c r="L272" s="25" t="str">
        <f t="shared" ref="L272" ca="1" si="431">IF(C272="x","",IF(C272="n/a",".",IF(AND(C272&gt;=80%,C272&lt;=99%),"…",IF(C272=100%,"….",""))))</f>
        <v/>
      </c>
      <c r="M272" s="25" t="str">
        <f t="shared" ref="M272" ca="1" si="432">IF(C272="x","",IF(C272="n/a",".",IF(AND(C272&gt;=90%,C272&lt;=99%),"…",IF(C272=100%,"….",""))))</f>
        <v/>
      </c>
      <c r="N272" s="26" t="str">
        <f t="shared" ref="N272" ca="1" si="433">IF(C272="x","",IF(C272="n/a",".",IF(C272=100%,"….","")))</f>
        <v/>
      </c>
    </row>
    <row r="273" spans="2:14">
      <c r="B273" s="1"/>
      <c r="C273" s="1"/>
      <c r="D273" s="1"/>
      <c r="E273" s="1"/>
      <c r="F273" s="1"/>
      <c r="G273" s="1"/>
      <c r="H273" s="1"/>
      <c r="I273" s="1"/>
      <c r="J273" s="1"/>
      <c r="K273" s="1"/>
      <c r="L273" s="1"/>
      <c r="M273" s="1"/>
      <c r="N273" s="1"/>
    </row>
    <row r="274" spans="2:14" ht="13">
      <c r="B274" s="386" t="s">
        <v>107</v>
      </c>
      <c r="C274" s="384"/>
      <c r="D274" s="384"/>
      <c r="E274" s="384"/>
      <c r="F274" s="384"/>
      <c r="G274" s="384"/>
      <c r="H274" s="384"/>
      <c r="I274" s="384"/>
      <c r="J274" s="384"/>
      <c r="K274" s="384"/>
      <c r="L274" s="384"/>
      <c r="M274" s="384"/>
      <c r="N274" s="384"/>
    </row>
    <row r="275" spans="2:14">
      <c r="B275" s="384" t="s">
        <v>134</v>
      </c>
      <c r="C275" s="384"/>
      <c r="D275" s="384"/>
      <c r="E275" s="384"/>
      <c r="F275" s="384"/>
      <c r="G275" s="387">
        <f ca="1">COUNTIF(C255:C272,1)</f>
        <v>0</v>
      </c>
      <c r="H275" s="388" t="str">
        <f ca="1">IFERROR(G275/G278,"")</f>
        <v/>
      </c>
      <c r="I275" s="384"/>
      <c r="J275" s="384"/>
      <c r="K275" s="384"/>
      <c r="L275" s="384"/>
      <c r="M275" s="384"/>
      <c r="N275" s="384"/>
    </row>
    <row r="276" spans="2:14">
      <c r="B276" s="384" t="s">
        <v>135</v>
      </c>
      <c r="C276" s="384"/>
      <c r="D276" s="384"/>
      <c r="E276" s="384"/>
      <c r="F276" s="384"/>
      <c r="G276" s="387">
        <f ca="1">COUNTIFS(C255:C272,"&lt;&gt;",C255:C272,"&lt;&gt;n/a",C255:C272,"&lt;&gt;x",C255:C272,"&lt;&gt;1")</f>
        <v>0</v>
      </c>
      <c r="H276" s="388" t="str">
        <f ca="1">IFERROR(G276/G278,"")</f>
        <v/>
      </c>
      <c r="I276" s="384"/>
      <c r="J276" s="384"/>
      <c r="K276" s="384"/>
      <c r="L276" s="384"/>
      <c r="M276" s="384"/>
      <c r="N276" s="384"/>
    </row>
    <row r="277" spans="2:14">
      <c r="B277" s="384" t="s">
        <v>136</v>
      </c>
      <c r="C277" s="384"/>
      <c r="D277" s="384"/>
      <c r="E277" s="384"/>
      <c r="F277" s="384"/>
      <c r="G277" s="387">
        <f ca="1">COUNTIF(C255:C272,"n/a")</f>
        <v>0</v>
      </c>
      <c r="H277" s="389" t="str">
        <f ca="1">IFERROR(G277/G278,"")</f>
        <v/>
      </c>
      <c r="I277" s="384"/>
      <c r="J277" s="384"/>
      <c r="K277" s="384"/>
      <c r="L277" s="384"/>
      <c r="M277" s="384"/>
      <c r="N277" s="384"/>
    </row>
    <row r="278" spans="2:14">
      <c r="B278" s="384" t="s">
        <v>137</v>
      </c>
      <c r="C278" s="384"/>
      <c r="D278" s="384"/>
      <c r="E278" s="384"/>
      <c r="F278" s="384"/>
      <c r="G278" s="387">
        <f ca="1">SUM(G275:G277)</f>
        <v>0</v>
      </c>
      <c r="H278" s="390" t="str">
        <f ca="1">IF(OR(G278=0,G278=10),"","NOTE: Total should be equal to 10, please review actions")</f>
        <v/>
      </c>
      <c r="I278" s="384"/>
      <c r="J278" s="384"/>
      <c r="K278" s="384"/>
      <c r="L278" s="384"/>
      <c r="M278" s="384"/>
      <c r="N278" s="384"/>
    </row>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hidden="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74" hidden="1"/>
  </sheetData>
  <sheetProtection algorithmName="SHA-512" hashValue="1UROddGiEIpcleYrWg9AkGVJhIwnV7FfUKyfrJvyn5sNYeeetL665qE4FwOKKK2ITpfa7JDEwIVnV8E1DNHC9w==" saltValue="u6HpuapATuSCHp0k/PdsTw==" spinCount="100000" sheet="1" objects="1" scenarios="1"/>
  <mergeCells count="27">
    <mergeCell ref="R7:R8"/>
    <mergeCell ref="S7:S8"/>
    <mergeCell ref="D143:M143"/>
    <mergeCell ref="C143:C144"/>
    <mergeCell ref="Q31:S31"/>
    <mergeCell ref="Q20:S20"/>
    <mergeCell ref="B217:B218"/>
    <mergeCell ref="B181:B182"/>
    <mergeCell ref="C181:C182"/>
    <mergeCell ref="D181:M181"/>
    <mergeCell ref="Q7:Q8"/>
    <mergeCell ref="D4:M4"/>
    <mergeCell ref="B4:B5"/>
    <mergeCell ref="C4:C5"/>
    <mergeCell ref="D252:M252"/>
    <mergeCell ref="C252:C253"/>
    <mergeCell ref="B252:B253"/>
    <mergeCell ref="B98:B99"/>
    <mergeCell ref="C98:C99"/>
    <mergeCell ref="D98:M98"/>
    <mergeCell ref="B101:N101"/>
    <mergeCell ref="B61:B62"/>
    <mergeCell ref="C61:C62"/>
    <mergeCell ref="D61:M61"/>
    <mergeCell ref="B143:B144"/>
    <mergeCell ref="D217:M217"/>
    <mergeCell ref="C217:C218"/>
  </mergeCells>
  <conditionalFormatting sqref="B85">
    <cfRule type="cellIs" dxfId="37" priority="11" operator="equal">
      <formula>"x"</formula>
    </cfRule>
  </conditionalFormatting>
  <conditionalFormatting sqref="C1:C4 C86:C98 C100 C219:C278">
    <cfRule type="cellIs" dxfId="36" priority="186" operator="equal">
      <formula>"x"</formula>
    </cfRule>
  </conditionalFormatting>
  <conditionalFormatting sqref="C6:C61">
    <cfRule type="cellIs" dxfId="35" priority="16" operator="equal">
      <formula>"x"</formula>
    </cfRule>
  </conditionalFormatting>
  <conditionalFormatting sqref="C63:C84">
    <cfRule type="cellIs" dxfId="34" priority="181" operator="equal">
      <formula>"x"</formula>
    </cfRule>
  </conditionalFormatting>
  <conditionalFormatting sqref="C102:C143">
    <cfRule type="cellIs" dxfId="33" priority="1" operator="equal">
      <formula>"x"</formula>
    </cfRule>
  </conditionalFormatting>
  <conditionalFormatting sqref="C145:C181">
    <cfRule type="cellIs" dxfId="32" priority="116" operator="equal">
      <formula>"x"</formula>
    </cfRule>
  </conditionalFormatting>
  <conditionalFormatting sqref="C183:C217">
    <cfRule type="cellIs" dxfId="31" priority="126" operator="equal">
      <formula>"x"</formula>
    </cfRule>
  </conditionalFormatting>
  <conditionalFormatting sqref="C85:M85">
    <cfRule type="cellIs" dxfId="30" priority="12" operator="equal">
      <formula>"…."</formula>
    </cfRule>
    <cfRule type="cellIs" dxfId="29" priority="13" operator="equal">
      <formula>"…"</formula>
    </cfRule>
    <cfRule type="cellIs" dxfId="28" priority="14" operator="equal">
      <formula>".."</formula>
    </cfRule>
    <cfRule type="cellIs" dxfId="27" priority="15" operator="equal">
      <formula>"."</formula>
    </cfRule>
  </conditionalFormatting>
  <conditionalFormatting sqref="D1:N3 D4 N4 D61 N61 D86:N97 D98 N98 D99:N100 D143 N143 D181 N181 D217 N217 D218:N278">
    <cfRule type="cellIs" dxfId="26" priority="190" operator="equal">
      <formula>"."</formula>
    </cfRule>
    <cfRule type="cellIs" dxfId="25" priority="187" operator="equal">
      <formula>"…."</formula>
    </cfRule>
    <cfRule type="cellIs" dxfId="24" priority="188" operator="equal">
      <formula>"…"</formula>
    </cfRule>
    <cfRule type="cellIs" dxfId="23" priority="189" operator="equal">
      <formula>".."</formula>
    </cfRule>
  </conditionalFormatting>
  <conditionalFormatting sqref="D5:N60">
    <cfRule type="cellIs" dxfId="22" priority="17" operator="equal">
      <formula>"…."</formula>
    </cfRule>
    <cfRule type="cellIs" dxfId="21" priority="18" operator="equal">
      <formula>"…"</formula>
    </cfRule>
    <cfRule type="cellIs" dxfId="20" priority="19" operator="equal">
      <formula>".."</formula>
    </cfRule>
    <cfRule type="cellIs" dxfId="19" priority="20" operator="equal">
      <formula>"."</formula>
    </cfRule>
  </conditionalFormatting>
  <conditionalFormatting sqref="D62:N84">
    <cfRule type="cellIs" dxfId="18" priority="182" operator="equal">
      <formula>"…."</formula>
    </cfRule>
    <cfRule type="cellIs" dxfId="17" priority="183" operator="equal">
      <formula>"…"</formula>
    </cfRule>
    <cfRule type="cellIs" dxfId="16" priority="184" operator="equal">
      <formula>".."</formula>
    </cfRule>
    <cfRule type="cellIs" dxfId="15" priority="185" operator="equal">
      <formula>"."</formula>
    </cfRule>
  </conditionalFormatting>
  <conditionalFormatting sqref="D102:N142">
    <cfRule type="cellIs" dxfId="14" priority="2" operator="equal">
      <formula>"…."</formula>
    </cfRule>
    <cfRule type="cellIs" dxfId="13" priority="3" operator="equal">
      <formula>"…"</formula>
    </cfRule>
    <cfRule type="cellIs" dxfId="12" priority="4" operator="equal">
      <formula>".."</formula>
    </cfRule>
    <cfRule type="cellIs" dxfId="11" priority="5" operator="equal">
      <formula>"."</formula>
    </cfRule>
  </conditionalFormatting>
  <conditionalFormatting sqref="D144:N180">
    <cfRule type="cellIs" dxfId="10" priority="118" operator="equal">
      <formula>"…"</formula>
    </cfRule>
    <cfRule type="cellIs" dxfId="9" priority="119" operator="equal">
      <formula>".."</formula>
    </cfRule>
    <cfRule type="cellIs" dxfId="8" priority="120" operator="equal">
      <formula>"."</formula>
    </cfRule>
    <cfRule type="cellIs" dxfId="7" priority="117" operator="equal">
      <formula>"…."</formula>
    </cfRule>
  </conditionalFormatting>
  <conditionalFormatting sqref="D182:N216">
    <cfRule type="cellIs" dxfId="6" priority="127" operator="equal">
      <formula>"…."</formula>
    </cfRule>
    <cfRule type="cellIs" dxfId="5" priority="128" operator="equal">
      <formula>"…"</formula>
    </cfRule>
    <cfRule type="cellIs" dxfId="4" priority="129" operator="equal">
      <formula>".."</formula>
    </cfRule>
    <cfRule type="cellIs" dxfId="3" priority="130" operator="equal">
      <formula>"."</formula>
    </cfRule>
  </conditionalFormatting>
  <conditionalFormatting sqref="R22:R29">
    <cfRule type="cellIs" dxfId="2" priority="82" operator="notEqual">
      <formula>0</formula>
    </cfRule>
  </conditionalFormatting>
  <conditionalFormatting sqref="R33:R40">
    <cfRule type="cellIs" dxfId="1" priority="81" operator="between">
      <formula>0.001</formula>
      <formula>1</formula>
    </cfRule>
  </conditionalFormatting>
  <conditionalFormatting sqref="S9:S16">
    <cfRule type="cellIs" dxfId="0" priority="83" operator="notEqual">
      <formula>1</formula>
    </cfRule>
  </conditionalFormatting>
  <hyperlinks>
    <hyperlink ref="B257" location="RR!A8.01" display="RR!A8.01" xr:uid="{00000000-0004-0000-1A00-000000000000}"/>
    <hyperlink ref="B259" location="RR!A8.02" display="RR!A8.02" xr:uid="{00000000-0004-0000-1A00-000001000000}"/>
    <hyperlink ref="B262" location="RR!A8.03" display="RR!A8.03" xr:uid="{00000000-0004-0000-1A00-000002000000}"/>
    <hyperlink ref="B263" location="RR!A8.04" display="RR!A8.04" xr:uid="{00000000-0004-0000-1A00-000003000000}"/>
    <hyperlink ref="B265" location="RR!A8.05" display="RR!A8.05" xr:uid="{00000000-0004-0000-1A00-000004000000}"/>
    <hyperlink ref="B266" location="RR!A8.06" display="RR!A8.06" xr:uid="{00000000-0004-0000-1A00-000005000000}"/>
    <hyperlink ref="B269" location="RR!A8.07" display="RR!A8.07" xr:uid="{00000000-0004-0000-1A00-000006000000}"/>
    <hyperlink ref="B270" location="RR!A8.08" display="RR!A8.08" xr:uid="{00000000-0004-0000-1A00-000007000000}"/>
    <hyperlink ref="B271" location="RR!A8.09" display="RR!A8.09" xr:uid="{00000000-0004-0000-1A00-000008000000}"/>
    <hyperlink ref="B272" location="RR!A8.10" display="RR!A8.10" xr:uid="{00000000-0004-0000-1A00-000009000000}"/>
    <hyperlink ref="B222" location="Communicating!A6.01" display="Communicating!A6.01" xr:uid="{00000000-0004-0000-1A00-000017000000}"/>
    <hyperlink ref="B224" location="Communicating!A6.02" display="Communicating!A6.02" xr:uid="{00000000-0004-0000-1A00-000018000000}"/>
    <hyperlink ref="B226" location="Communicating!A6.03" display="Communicating!A6.03" xr:uid="{00000000-0004-0000-1A00-000019000000}"/>
    <hyperlink ref="B229" location="Communicating!A6.04" display="Communicating!A6.04" xr:uid="{00000000-0004-0000-1A00-00001A000000}"/>
    <hyperlink ref="B230" location="Communicating!A6.05" display="Communicating!A6.05" xr:uid="{00000000-0004-0000-1A00-00001B000000}"/>
    <hyperlink ref="B233" location="Communicating!A6.06" display="Communicating!A6.06" xr:uid="{00000000-0004-0000-1A00-00001C000000}"/>
    <hyperlink ref="B234" location="Communicating!A6.07" display="Communicating!A6.07" xr:uid="{00000000-0004-0000-1A00-00001D000000}"/>
    <hyperlink ref="B237" location="Communicating!A6.08" display="Communicating!A6.08" xr:uid="{00000000-0004-0000-1A00-00001E000000}"/>
    <hyperlink ref="B238" location="Communicating!A6.09" display="Communicating!A6.09" xr:uid="{00000000-0004-0000-1A00-00001F000000}"/>
    <hyperlink ref="B240" location="Communicating!A6.10" display="Communicating!A6.10" xr:uid="{00000000-0004-0000-1A00-000020000000}"/>
    <hyperlink ref="B186" location="CompCare!A5.01" display="CompCare!A5.01" xr:uid="{00000000-0004-0000-1A00-000022000000}"/>
    <hyperlink ref="B188" location="CompCare!A5.02" display="CompCare!A5.02" xr:uid="{00000000-0004-0000-1A00-000023000000}"/>
    <hyperlink ref="B190" location="CompCare!A5.03" display="CompCare!A5.03" xr:uid="{00000000-0004-0000-1A00-000024000000}"/>
    <hyperlink ref="B192" location="CompCare!A5.04" display="CompCare!A5.04" xr:uid="{00000000-0004-0000-1A00-000025000000}"/>
    <hyperlink ref="B193" location="CompCare!A5.05" display="CompCare!A5.05" xr:uid="{00000000-0004-0000-1A00-000026000000}"/>
    <hyperlink ref="B194" location="CompCare!A5.06" display="CompCare!A5.06" xr:uid="{00000000-0004-0000-1A00-000027000000}"/>
    <hyperlink ref="B198" location="CompCare!A5.07" display="CompCare!A5.07" xr:uid="{00000000-0004-0000-1A00-000028000000}"/>
    <hyperlink ref="B200" location="CompCare!A5.08" display="CompCare!A5.08" xr:uid="{00000000-0004-0000-1A00-000029000000}"/>
    <hyperlink ref="B202" location="CompCare!A5.09" display="CompCare!A5.09" xr:uid="{00000000-0004-0000-1A00-00002A000000}"/>
    <hyperlink ref="B204" location="CompCare!A5.10" display="CompCare!A5.10" xr:uid="{00000000-0004-0000-1A00-00002B000000}"/>
    <hyperlink ref="B205" location="CompCare!A5.11" display="CompCare!A5.11" xr:uid="{00000000-0004-0000-1A00-00002C000000}"/>
    <hyperlink ref="B206" location="CompCare!A5.12" display="CompCare!A5.12" xr:uid="{00000000-0004-0000-1A00-00002D000000}"/>
    <hyperlink ref="B148" location="MedSafety!A4.01" display="MedSafety!A4.01" xr:uid="{00000000-0004-0000-1A00-000046000000}"/>
    <hyperlink ref="B150" location="MedSafety!A4.02" display="MedSafety!A4.02" xr:uid="{00000000-0004-0000-1A00-000047000000}"/>
    <hyperlink ref="B152" location="MedSafety!A4.03" display="MedSafety!A4.03" xr:uid="{00000000-0004-0000-1A00-000048000000}"/>
    <hyperlink ref="B155" location="MedSafety!A4.04" display="MedSafety!A4.04" xr:uid="{00000000-0004-0000-1A00-000049000000}"/>
    <hyperlink ref="B157" location="MedSafety!A4.05" display="MedSafety!A4.05" xr:uid="{00000000-0004-0000-1A00-00004A000000}"/>
    <hyperlink ref="B158" location="MedSafety!A4.06" display="MedSafety!A4.06" xr:uid="{00000000-0004-0000-1A00-00004B000000}"/>
    <hyperlink ref="B159" location="MedSafety!A4.07" display="MedSafety!A4.07" xr:uid="{00000000-0004-0000-1A00-00004C000000}"/>
    <hyperlink ref="B162" location="MedSafety!A4.08" display="MedSafety!A4.08" xr:uid="{00000000-0004-0000-1A00-00004D000000}"/>
    <hyperlink ref="B163" location="MedSafety!A4.09" display="MedSafety!A4.09" xr:uid="{00000000-0004-0000-1A00-00004E000000}"/>
    <hyperlink ref="B166" location="MedSafety!A4.10" display="MedSafety!A4.10" xr:uid="{00000000-0004-0000-1A00-00004F000000}"/>
    <hyperlink ref="B168" location="MedSafety!A4.11" display="MedSafety!A4.11" xr:uid="{00000000-0004-0000-1A00-000050000000}"/>
    <hyperlink ref="B170" location="MedSafety!A4.12" display="MedSafety!A4.12" xr:uid="{00000000-0004-0000-1A00-000051000000}"/>
    <hyperlink ref="B103" location="PCI!A3.01" display="PCI!A3.01" xr:uid="{00000000-0004-0000-1A00-000055000000}"/>
    <hyperlink ref="B104" location="PCI!A3.02" display="PCI!A3.02" xr:uid="{00000000-0004-0000-1A00-000056000000}"/>
    <hyperlink ref="B106" location="PCI!A3.03" display="PCI!A3.03" xr:uid="{00000000-0004-0000-1A00-000057000000}"/>
    <hyperlink ref="B108" location="PCI!A3.04" display="PCI!A3.04" xr:uid="{00000000-0004-0000-1A00-000058000000}"/>
    <hyperlink ref="B111" location="PCI!A3.05" display="PCI!A3.05" xr:uid="{00000000-0004-0000-1A00-000059000000}"/>
    <hyperlink ref="B112" location="PCI!A3.06" display="PCI!A3.06" xr:uid="{00000000-0004-0000-1A00-00005A000000}"/>
    <hyperlink ref="B113" location="PCI!A3.07" display="PCI!A3.07" xr:uid="{00000000-0004-0000-1A00-00005B000000}"/>
    <hyperlink ref="B114" location="PCI!A3.08" display="PCI!A3.08" xr:uid="{00000000-0004-0000-1A00-00005C000000}"/>
    <hyperlink ref="B116" location="PCI!A3.09" display="PCI!A3.09" xr:uid="{00000000-0004-0000-1A00-00005D000000}"/>
    <hyperlink ref="B118" location="PCI!A3.10" display="PCI!A3.10" xr:uid="{00000000-0004-0000-1A00-00005E000000}"/>
    <hyperlink ref="B120" location="PCI!A3.11" display="PCI!A3.11" xr:uid="{00000000-0004-0000-1A00-00005F000000}"/>
    <hyperlink ref="B122" location="PCI!A3.12" display="PCI!A3.12" xr:uid="{00000000-0004-0000-1A00-000060000000}"/>
    <hyperlink ref="B123" location="PCI!A3.13" display="PCI!A3.13" xr:uid="{00000000-0004-0000-1A00-000061000000}"/>
    <hyperlink ref="B125" location="PCI!A3.14" display="PCI!A3.14" xr:uid="{00000000-0004-0000-1A00-000062000000}"/>
    <hyperlink ref="B127" location="PCI!A3.15" display="PCI!A3.15" xr:uid="{00000000-0004-0000-1A00-000063000000}"/>
    <hyperlink ref="B129" location="PCI!A3.16" display="PCI!A3.16" xr:uid="{00000000-0004-0000-1A00-000064000000}"/>
    <hyperlink ref="B66" location="Partnering!A2.01" display="Partnering!A2.01" xr:uid="{00000000-0004-0000-1A00-000065000000}"/>
    <hyperlink ref="B68" location="Partnering!A2.02" display="Partnering!A2.02" xr:uid="{00000000-0004-0000-1A00-000066000000}"/>
    <hyperlink ref="B71" location="Partnering!A2.03" display="Partnering!A2.03" xr:uid="{00000000-0004-0000-1A00-000067000000}"/>
    <hyperlink ref="B73" location="Partnering!A2.04" display="Partnering!A2.04" xr:uid="{00000000-0004-0000-1A00-000068000000}"/>
    <hyperlink ref="B74" location="Partnering!A2.05" display="Partnering!A2.05" xr:uid="{00000000-0004-0000-1A00-000069000000}"/>
    <hyperlink ref="B75" location="Partnering!A2.06" display="Partnering!A2.06" xr:uid="{00000000-0004-0000-1A00-00006A000000}"/>
    <hyperlink ref="B76" location="Partnering!A2.07" display="Partnering!A2.07" xr:uid="{00000000-0004-0000-1A00-00006B000000}"/>
    <hyperlink ref="B78" location="Partnering!A2.08" display="Partnering!A2.08" xr:uid="{00000000-0004-0000-1A00-00006C000000}"/>
    <hyperlink ref="B79" location="Partnering!A2.09" display="Partnering!A2.09" xr:uid="{00000000-0004-0000-1A00-00006D000000}"/>
    <hyperlink ref="B80" location="Partnering!A2.10" display="Partnering!A2.10" xr:uid="{00000000-0004-0000-1A00-00006E000000}"/>
    <hyperlink ref="B82" location="Partnering!A2.11" display="Partnering!A2.11" xr:uid="{00000000-0004-0000-1A00-00006F000000}"/>
    <hyperlink ref="B84" location="Partnering!A2.12" display="Partnering!A2.12" xr:uid="{00000000-0004-0000-1A00-000070000000}"/>
    <hyperlink ref="B87" location="Partnering!A2.13" display="Partnering!A2.13" xr:uid="{00000000-0004-0000-1A00-000071000000}"/>
    <hyperlink ref="B9" location="Governance!A1.01" display="Governance!A1.01" xr:uid="{00000000-0004-0000-1A00-000073000000}"/>
    <hyperlink ref="B10" location="Governance!A1.02" display="Governance!A1.02" xr:uid="{00000000-0004-0000-1A00-000074000000}"/>
    <hyperlink ref="B11" location="Governance!A1.03" display="Governance!A1.03" xr:uid="{00000000-0004-0000-1A00-000075000000}"/>
    <hyperlink ref="B12" location="Governance!A1.04" display="Governance!A1.04" xr:uid="{00000000-0004-0000-1A00-000076000000}"/>
    <hyperlink ref="B13" location="Governance!A1.05" display="Governance!A1.05" xr:uid="{00000000-0004-0000-1A00-000077000000}"/>
    <hyperlink ref="B16" location="Governance!A1.06" display="Governance!A1.06" xr:uid="{00000000-0004-0000-1A00-000078000000}"/>
    <hyperlink ref="B18" location="Governance!A1.07" display="Governance!A1.07" xr:uid="{00000000-0004-0000-1A00-000079000000}"/>
    <hyperlink ref="B19" location="Governance!A1.08" display="Governance!A1.08" xr:uid="{00000000-0004-0000-1A00-00007A000000}"/>
    <hyperlink ref="B21" location="Governance!A1.09" display="Governance!A1.09" xr:uid="{00000000-0004-0000-1A00-00007B000000}"/>
    <hyperlink ref="B23" location="Governance!A1.10" display="Governance!A1.10" xr:uid="{00000000-0004-0000-1A00-00007C000000}"/>
    <hyperlink ref="B24" location="Governance!A1.11" display="Governance!A1.11" xr:uid="{00000000-0004-0000-1A00-00007D000000}"/>
    <hyperlink ref="B26" location="Governance!A1.12" display="Governance!A1.12" xr:uid="{00000000-0004-0000-1A00-00007E000000}"/>
    <hyperlink ref="B27" location="Governance!A1.13" display="Governance!A1.13" xr:uid="{00000000-0004-0000-1A00-00007F000000}"/>
    <hyperlink ref="B29" location="Governance!A1.14" display="Governance!A1.14" xr:uid="{00000000-0004-0000-1A00-000080000000}"/>
    <hyperlink ref="B30" location="Governance!A1.15" display="Governance!A1.15" xr:uid="{00000000-0004-0000-1A00-000081000000}"/>
    <hyperlink ref="B31" location="Governance!A1.16" display="Governance!A1.16" xr:uid="{00000000-0004-0000-1A00-000082000000}"/>
    <hyperlink ref="B32" location="Governance!A1.17" display="Governance!A1.17" xr:uid="{00000000-0004-0000-1A00-000083000000}"/>
    <hyperlink ref="B35" location="Governance!A1.18" display="Governance!A1.18" xr:uid="{00000000-0004-0000-1A00-000084000000}"/>
    <hyperlink ref="B37" location="Governance!A1.19" display="Governance!A1.19" xr:uid="{00000000-0004-0000-1A00-000085000000}"/>
    <hyperlink ref="B39" location="Governance!A1.20" display="Governance!A1.20" xr:uid="{00000000-0004-0000-1A00-000086000000}"/>
    <hyperlink ref="B40" location="Governance!A1.21" display="Governance!A1.21" xr:uid="{00000000-0004-0000-1A00-000087000000}"/>
    <hyperlink ref="B42" location="Governance!A1.22" display="Governance!A1.22" xr:uid="{00000000-0004-0000-1A00-000088000000}"/>
    <hyperlink ref="B44" location="Governance!A1.23" display="Governance!A1.23" xr:uid="{00000000-0004-0000-1A00-000089000000}"/>
    <hyperlink ref="B46" location="Governance!A1.24" display="Governance!A1.24" xr:uid="{00000000-0004-0000-1A00-00008A000000}"/>
    <hyperlink ref="B49" location="Governance!A1.25" display="Governance!A1.25" xr:uid="{00000000-0004-0000-1A00-00008B000000}"/>
    <hyperlink ref="B50" location="Governance!A1.26" display="Governance!A1.26" xr:uid="{00000000-0004-0000-1A00-00008C000000}"/>
    <hyperlink ref="B131" location="PCI!A3.17" display="PCI!A3.17" xr:uid="{00000000-0004-0000-1A00-000094000000}"/>
    <hyperlink ref="B132" location="PCI!A3.18" display="PCI!A3.18" xr:uid="{00000000-0004-0000-1A00-000096000000}"/>
  </hyperlinks>
  <printOptions horizontalCentered="1"/>
  <pageMargins left="0.23622047244094491" right="0.23622047244094491" top="0.74803149606299213" bottom="0.74803149606299213" header="0.31496062992125984" footer="0.31496062992125984"/>
  <pageSetup paperSize="9" scale="82" orientation="portrait" r:id="rId1"/>
  <headerFooter>
    <oddHeader>&amp;C&amp;"Aptos"&amp;12&amp;KFF0000 OFFICIAL&amp;1#_x000D_</oddHeader>
    <oddFooter>&amp;L&amp;8&amp;A&amp;C_x000D_&amp;1#&amp;"Aptos"&amp;12&amp;KFF0000 OFFICIAL&amp;R&amp;8Page &amp;P of &amp;N | &amp;D | &amp;T</oddFooter>
  </headerFooter>
  <rowBreaks count="7" manualBreakCount="7">
    <brk id="67" max="16383" man="1"/>
    <brk id="104" max="16383" man="1"/>
    <brk id="153" max="16383" man="1"/>
    <brk id="197" max="16383" man="1"/>
    <brk id="269" max="16383" man="1"/>
    <brk id="306" max="16383" man="1"/>
    <brk id="3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2636A8"/>
  </sheetPr>
  <dimension ref="A1:AC147"/>
  <sheetViews>
    <sheetView showGridLines="0" tabSelected="1" zoomScale="85" zoomScaleNormal="85" workbookViewId="0">
      <pane xSplit="2" ySplit="3" topLeftCell="C4" activePane="bottomRight" state="frozen"/>
      <selection activeCell="D6" sqref="D6"/>
      <selection pane="topRight" activeCell="D6" sqref="D6"/>
      <selection pane="bottomLeft" activeCell="D6" sqref="D6"/>
      <selection pane="bottomRight" activeCell="A46" sqref="A46"/>
    </sheetView>
  </sheetViews>
  <sheetFormatPr defaultColWidth="0" defaultRowHeight="12.5" outlineLevelCol="1"/>
  <cols>
    <col min="1" max="1" width="6.54296875" customWidth="1"/>
    <col min="2" max="2" width="40.54296875" customWidth="1"/>
    <col min="3" max="3" width="36.54296875" customWidth="1" outlineLevel="1"/>
    <col min="4" max="4" width="95.8164062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outlineLevel="1"/>
    <col min="12" max="16384" width="9.1796875" hidden="1"/>
  </cols>
  <sheetData>
    <row r="1" spans="1:29" ht="13">
      <c r="A1" s="11" t="s">
        <v>819</v>
      </c>
      <c r="Y1" t="s">
        <v>114</v>
      </c>
      <c r="Z1" t="s">
        <v>509</v>
      </c>
      <c r="AA1" t="s">
        <v>502</v>
      </c>
      <c r="AB1" t="s">
        <v>501</v>
      </c>
      <c r="AC1" t="s">
        <v>116</v>
      </c>
    </row>
    <row r="2" spans="1:29" ht="40" customHeight="1">
      <c r="B2" s="4" t="s">
        <v>0</v>
      </c>
      <c r="Y2" t="s">
        <v>117</v>
      </c>
      <c r="Z2" t="s">
        <v>118</v>
      </c>
      <c r="AA2" t="s">
        <v>119</v>
      </c>
    </row>
    <row r="3" spans="1:29" ht="39">
      <c r="A3" s="127" t="s">
        <v>1</v>
      </c>
      <c r="B3" s="32" t="s">
        <v>2</v>
      </c>
      <c r="C3" s="32" t="s">
        <v>3</v>
      </c>
      <c r="D3" s="32" t="s">
        <v>4</v>
      </c>
      <c r="E3" s="32" t="s">
        <v>503</v>
      </c>
      <c r="F3" s="32" t="s">
        <v>5</v>
      </c>
      <c r="G3" s="32" t="s">
        <v>6</v>
      </c>
      <c r="H3" s="104" t="s">
        <v>7</v>
      </c>
      <c r="I3" s="106" t="s">
        <v>8</v>
      </c>
      <c r="J3" s="106" t="s">
        <v>481</v>
      </c>
    </row>
    <row r="4" spans="1:29" ht="13">
      <c r="A4" s="182" t="s">
        <v>9</v>
      </c>
      <c r="B4" s="183"/>
      <c r="C4" s="184"/>
      <c r="D4" s="184"/>
      <c r="E4" s="184"/>
      <c r="F4" s="183"/>
      <c r="G4" s="184"/>
      <c r="H4" s="185"/>
      <c r="I4" s="186"/>
      <c r="J4" s="187"/>
    </row>
    <row r="5" spans="1:29" ht="13">
      <c r="A5" s="188" t="s">
        <v>9</v>
      </c>
      <c r="B5" s="189"/>
      <c r="C5" s="190"/>
      <c r="D5" s="190"/>
      <c r="E5" s="190"/>
      <c r="F5" s="189"/>
      <c r="G5" s="190"/>
      <c r="H5" s="191"/>
      <c r="I5" s="192"/>
      <c r="J5" s="192"/>
    </row>
    <row r="6" spans="1:29" ht="312.5">
      <c r="A6" s="40">
        <v>1.01</v>
      </c>
      <c r="B6" s="162" t="s">
        <v>557</v>
      </c>
      <c r="C6" s="194" t="s">
        <v>582</v>
      </c>
      <c r="D6" s="35"/>
      <c r="E6" s="39" t="str">
        <f>IF(R1.01=$Y$1,100%,IF(R1.01=$Z$1,80%,IF(R1.01=$AA$1,50%,IF(R1.01=$AB$1,20%,""))))</f>
        <v/>
      </c>
      <c r="F6" s="33"/>
      <c r="G6" s="34"/>
      <c r="H6" s="105"/>
      <c r="I6" s="146"/>
      <c r="J6" s="197" t="s">
        <v>591</v>
      </c>
    </row>
    <row r="7" spans="1:29" ht="62.5">
      <c r="A7" s="40">
        <v>1.02</v>
      </c>
      <c r="B7" s="167" t="s">
        <v>558</v>
      </c>
      <c r="C7" s="195" t="s">
        <v>583</v>
      </c>
      <c r="D7" s="35"/>
      <c r="E7" s="39" t="str">
        <f>IF(R1.02=$Y$1,100%,IF(R1.02=$Z$1,80%,IF(R1.02=$AA$1,50%,IF(R1.02=$AB$1,20%,IF(R1.02=$AC$1,"n/a","")))))</f>
        <v/>
      </c>
      <c r="F7" s="33"/>
      <c r="G7" s="34"/>
      <c r="H7" s="105"/>
      <c r="I7" s="146"/>
      <c r="J7" s="197" t="s">
        <v>592</v>
      </c>
    </row>
    <row r="8" spans="1:29" ht="62.5">
      <c r="A8" s="40">
        <v>1.03</v>
      </c>
      <c r="B8" s="148" t="s">
        <v>828</v>
      </c>
      <c r="C8" s="195" t="s">
        <v>584</v>
      </c>
      <c r="D8" s="35"/>
      <c r="E8" s="39" t="str">
        <f>IF(R1.03=$Y$1,100%,IF(R1.03=$Z$1,80%,IF(R1.03=$AA$1,50%,IF(R1.03=$AB$1,20%,""))))</f>
        <v/>
      </c>
      <c r="F8" s="33"/>
      <c r="G8" s="34"/>
      <c r="H8" s="105"/>
      <c r="I8" s="146"/>
      <c r="J8" s="197" t="s">
        <v>593</v>
      </c>
    </row>
    <row r="9" spans="1:29" ht="112.5">
      <c r="A9" s="40">
        <v>1.04</v>
      </c>
      <c r="B9" s="167" t="s">
        <v>559</v>
      </c>
      <c r="C9" s="195" t="s">
        <v>585</v>
      </c>
      <c r="D9" s="35"/>
      <c r="E9" s="39" t="str">
        <f>IF(R1.04=$Y$1,100%,IF(R1.04=$Z$1,80%,IF(R1.04=$AA$1,50%,IF(R1.04=$AB$1,20%,IF(R1.04=$AC$1,"n/a","")))))</f>
        <v/>
      </c>
      <c r="F9" s="33"/>
      <c r="G9" s="34"/>
      <c r="H9" s="105"/>
      <c r="I9" s="146"/>
      <c r="J9" s="197" t="s">
        <v>594</v>
      </c>
    </row>
    <row r="10" spans="1:29" ht="87.5">
      <c r="A10" s="40">
        <v>1.05</v>
      </c>
      <c r="B10" s="148" t="s">
        <v>560</v>
      </c>
      <c r="C10" s="195" t="s">
        <v>586</v>
      </c>
      <c r="D10" s="35"/>
      <c r="E10" s="39" t="str">
        <f>IF(R1.05=$Y$1,100%,IF(R1.05=$Z$1,80%,IF(R1.05=$AA$1,50%,IF(R1.05=$AB$1,20%,""))))</f>
        <v/>
      </c>
      <c r="F10" s="33"/>
      <c r="G10" s="34"/>
      <c r="H10" s="105"/>
      <c r="I10" s="146"/>
      <c r="J10" s="197" t="s">
        <v>595</v>
      </c>
    </row>
    <row r="11" spans="1:29" ht="13">
      <c r="A11" s="182" t="s">
        <v>600</v>
      </c>
      <c r="B11" s="183"/>
      <c r="C11" s="184"/>
      <c r="D11" s="184"/>
      <c r="E11" s="184"/>
      <c r="F11" s="183"/>
      <c r="G11" s="184"/>
      <c r="H11" s="185"/>
      <c r="I11" s="186"/>
      <c r="J11" s="184"/>
    </row>
    <row r="12" spans="1:29" ht="13">
      <c r="A12" s="188" t="s">
        <v>12</v>
      </c>
      <c r="B12" s="189"/>
      <c r="C12" s="193"/>
      <c r="D12" s="190"/>
      <c r="E12" s="190"/>
      <c r="F12" s="189"/>
      <c r="G12" s="190"/>
      <c r="H12" s="191"/>
      <c r="I12" s="192"/>
      <c r="J12" s="190"/>
    </row>
    <row r="13" spans="1:29" ht="112.5">
      <c r="A13" s="40">
        <v>1.06</v>
      </c>
      <c r="B13" s="148" t="s">
        <v>561</v>
      </c>
      <c r="C13" s="196" t="s">
        <v>587</v>
      </c>
      <c r="D13" s="35"/>
      <c r="E13" s="39" t="str">
        <f>IF(R1.06=$Y$1,100%,IF(R1.06=$Z$1,80%,IF(R1.06=$AA$1,50%,IF(R1.06=$AB$1,20%,""))))</f>
        <v/>
      </c>
      <c r="F13" s="33"/>
      <c r="G13" s="34"/>
      <c r="H13" s="105"/>
      <c r="I13" s="146"/>
      <c r="J13" s="197" t="s">
        <v>596</v>
      </c>
    </row>
    <row r="14" spans="1:29" ht="13">
      <c r="A14" s="188" t="s">
        <v>13</v>
      </c>
      <c r="B14" s="189"/>
      <c r="C14" s="190"/>
      <c r="D14" s="190"/>
      <c r="E14" s="190"/>
      <c r="F14" s="189"/>
      <c r="G14" s="190"/>
      <c r="H14" s="191"/>
      <c r="I14" s="192"/>
      <c r="J14" s="190"/>
    </row>
    <row r="15" spans="1:29" ht="62.5">
      <c r="A15" s="40">
        <v>1.07</v>
      </c>
      <c r="B15" s="167" t="s">
        <v>562</v>
      </c>
      <c r="C15" s="194" t="s">
        <v>588</v>
      </c>
      <c r="D15" s="35"/>
      <c r="E15" s="39" t="str">
        <f>IF(R1.07=$Y$1,100%,IF(R1.07=$Z$1,80%,IF(R1.07=$AA$1,50%,IF(R1.07=$AB$1,20%,IF(R1.07=$AC$1,"n/a","")))))</f>
        <v/>
      </c>
      <c r="F15" s="33"/>
      <c r="G15" s="34"/>
      <c r="H15" s="105"/>
      <c r="I15" s="146"/>
      <c r="J15" s="197" t="s">
        <v>597</v>
      </c>
    </row>
    <row r="16" spans="1:29" ht="150">
      <c r="A16" s="40">
        <v>1.08</v>
      </c>
      <c r="B16" s="148" t="s">
        <v>563</v>
      </c>
      <c r="C16" s="195" t="s">
        <v>589</v>
      </c>
      <c r="D16" s="35"/>
      <c r="E16" s="39" t="str">
        <f>IF(R1.08=$Y$1,100%,IF(R1.08=$Z$1,80%,IF(R1.08=$AA$1,50%,IF(R1.08=$AB$1,20%,""))))</f>
        <v/>
      </c>
      <c r="F16" s="33"/>
      <c r="G16" s="34"/>
      <c r="H16" s="105"/>
      <c r="I16" s="146"/>
      <c r="J16" s="197" t="s">
        <v>598</v>
      </c>
    </row>
    <row r="17" spans="1:10" ht="13">
      <c r="A17" s="188" t="s">
        <v>14</v>
      </c>
      <c r="B17" s="189"/>
      <c r="C17" s="193"/>
      <c r="D17" s="190"/>
      <c r="E17" s="190"/>
      <c r="F17" s="189"/>
      <c r="G17" s="190"/>
      <c r="H17" s="191"/>
      <c r="I17" s="192"/>
      <c r="J17" s="190"/>
    </row>
    <row r="18" spans="1:10" ht="112.5">
      <c r="A18" s="40">
        <v>1.0900000000000001</v>
      </c>
      <c r="B18" s="148" t="s">
        <v>564</v>
      </c>
      <c r="C18" s="195" t="s">
        <v>590</v>
      </c>
      <c r="D18" s="35"/>
      <c r="E18" s="39" t="str">
        <f>IF(R1.09=$Y$1,100%,IF(R1.09=$Z$1,80%,IF(R1.09=$AA$1,50%,IF(R1.09=$AB$1,20%,""))))</f>
        <v/>
      </c>
      <c r="F18" s="33"/>
      <c r="G18" s="34"/>
      <c r="H18" s="105"/>
      <c r="I18" s="146"/>
      <c r="J18" s="197" t="s">
        <v>599</v>
      </c>
    </row>
    <row r="19" spans="1:10" ht="13">
      <c r="A19" s="188" t="s">
        <v>601</v>
      </c>
      <c r="B19" s="189"/>
      <c r="C19" s="193"/>
      <c r="D19" s="190"/>
      <c r="E19" s="190"/>
      <c r="F19" s="189"/>
      <c r="G19" s="190"/>
      <c r="H19" s="191"/>
      <c r="I19" s="192"/>
      <c r="J19" s="190"/>
    </row>
    <row r="20" spans="1:10" ht="212.5">
      <c r="A20" s="41">
        <v>1.1000000000000001</v>
      </c>
      <c r="B20" s="148" t="s">
        <v>565</v>
      </c>
      <c r="C20" s="195" t="s">
        <v>15</v>
      </c>
      <c r="D20" s="35"/>
      <c r="E20" s="39" t="str">
        <f>IF(R1.10=$Y$1,100%,IF(R1.10=$Z$1,80%,IF(R1.10=$AA$1,50%,IF(R1.10=$AB$1,20%,""))))</f>
        <v/>
      </c>
      <c r="F20" s="33"/>
      <c r="G20" s="34"/>
      <c r="H20" s="105"/>
      <c r="I20" s="146"/>
      <c r="J20" s="197" t="s">
        <v>464</v>
      </c>
    </row>
    <row r="21" spans="1:10" ht="62.5">
      <c r="A21" s="40">
        <v>1.1100000000000001</v>
      </c>
      <c r="B21" s="167" t="s">
        <v>566</v>
      </c>
      <c r="C21" s="195" t="s">
        <v>17</v>
      </c>
      <c r="D21" s="35"/>
      <c r="E21" s="39" t="str">
        <f>IF(R1.11=$Y$1,100%,IF(R1.11=$Z$1,80%,IF(R1.11=$AA$1,50%,IF(R1.11=$AB$1,20%,""))))</f>
        <v/>
      </c>
      <c r="F21" s="33"/>
      <c r="G21" s="34"/>
      <c r="H21" s="105"/>
      <c r="I21" s="146"/>
      <c r="J21" s="197" t="s">
        <v>465</v>
      </c>
    </row>
    <row r="22" spans="1:10" ht="13">
      <c r="A22" s="188" t="s">
        <v>19</v>
      </c>
      <c r="B22" s="189"/>
      <c r="C22" s="193"/>
      <c r="D22" s="190"/>
      <c r="E22" s="190"/>
      <c r="F22" s="189"/>
      <c r="G22" s="190"/>
      <c r="H22" s="191"/>
      <c r="I22" s="192"/>
      <c r="J22" s="190"/>
    </row>
    <row r="23" spans="1:10" ht="112.5">
      <c r="A23" s="40">
        <v>1.1200000000000001</v>
      </c>
      <c r="B23" s="148" t="s">
        <v>567</v>
      </c>
      <c r="C23" s="195" t="s">
        <v>18</v>
      </c>
      <c r="D23" s="35"/>
      <c r="E23" s="39" t="str">
        <f>IF(R1.12=$Y$1,100%,IF(R1.12=$Z$1,80%,IF(R1.12=$AA$1,50%,IF(R1.12=$AB$1,20%,""))))</f>
        <v/>
      </c>
      <c r="F23" s="33"/>
      <c r="G23" s="34"/>
      <c r="H23" s="105"/>
      <c r="I23" s="146"/>
      <c r="J23" s="197" t="s">
        <v>466</v>
      </c>
    </row>
    <row r="24" spans="1:10" ht="112.5">
      <c r="A24" s="40">
        <v>1.1299999999999999</v>
      </c>
      <c r="B24" s="167" t="s">
        <v>568</v>
      </c>
      <c r="C24" s="195" t="s">
        <v>20</v>
      </c>
      <c r="D24" s="35"/>
      <c r="E24" s="39" t="str">
        <f>IF(R1.13=$Y$1,100%,IF(R1.13=$Z$1,80%,IF(R1.13=$AA$1,50%,IF(R1.13=$AB$1,20%,""))))</f>
        <v/>
      </c>
      <c r="F24" s="33"/>
      <c r="G24" s="34"/>
      <c r="H24" s="105"/>
      <c r="I24" s="146"/>
      <c r="J24" s="197" t="s">
        <v>467</v>
      </c>
    </row>
    <row r="25" spans="1:10" ht="13">
      <c r="A25" s="188" t="s">
        <v>23</v>
      </c>
      <c r="B25" s="189"/>
      <c r="C25" s="193"/>
      <c r="D25" s="190"/>
      <c r="E25" s="190"/>
      <c r="F25" s="189"/>
      <c r="G25" s="190"/>
      <c r="H25" s="191"/>
      <c r="I25" s="192"/>
      <c r="J25" s="190"/>
    </row>
    <row r="26" spans="1:10" ht="150">
      <c r="A26" s="40">
        <v>1.1399999999999999</v>
      </c>
      <c r="B26" s="148" t="s">
        <v>569</v>
      </c>
      <c r="C26" s="195" t="s">
        <v>21</v>
      </c>
      <c r="D26" s="35"/>
      <c r="E26" s="39" t="str">
        <f>IF(R1.14=$Y$1,100%,IF(R1.14=$Z$1,80%,IF(R1.14=$AA$1,50%,IF(R1.14=$AB$1,20%,""))))</f>
        <v/>
      </c>
      <c r="F26" s="33"/>
      <c r="G26" s="34"/>
      <c r="H26" s="105"/>
      <c r="I26" s="146"/>
      <c r="J26" s="197" t="s">
        <v>468</v>
      </c>
    </row>
    <row r="27" spans="1:10" ht="62.5">
      <c r="A27" s="40">
        <v>1.1499999999999999</v>
      </c>
      <c r="B27" s="148" t="s">
        <v>570</v>
      </c>
      <c r="C27" s="195" t="s">
        <v>22</v>
      </c>
      <c r="D27" s="35"/>
      <c r="E27" s="39" t="str">
        <f>IF(R1.15=$Y$1,100%,IF(R1.15=$Z$1,80%,IF(R1.15=$AA$1,50%,IF(R1.15=$AB$1,20%,""))))</f>
        <v/>
      </c>
      <c r="F27" s="33"/>
      <c r="G27" s="34"/>
      <c r="H27" s="105"/>
      <c r="I27" s="146"/>
      <c r="J27" s="197" t="s">
        <v>469</v>
      </c>
    </row>
    <row r="28" spans="1:10" ht="87.5">
      <c r="A28" s="40">
        <v>1.1599999999999999</v>
      </c>
      <c r="B28" s="167" t="s">
        <v>571</v>
      </c>
      <c r="C28" s="195" t="s">
        <v>24</v>
      </c>
      <c r="D28" s="35"/>
      <c r="E28" s="39" t="str">
        <f>IF(R1.16=$Y$1,100%,IF(R1.16=$Z$1,80%,IF(R1.16=$AA$1,50%,IF(R1.16=$AB$1,20%,""))))</f>
        <v/>
      </c>
      <c r="F28" s="33"/>
      <c r="G28" s="34"/>
      <c r="H28" s="105"/>
      <c r="I28" s="146"/>
      <c r="J28" s="197" t="s">
        <v>470</v>
      </c>
    </row>
    <row r="29" spans="1:10" ht="62.5">
      <c r="A29" s="40">
        <v>1.17</v>
      </c>
      <c r="B29" s="167" t="s">
        <v>572</v>
      </c>
      <c r="C29" s="195" t="s">
        <v>25</v>
      </c>
      <c r="D29" s="35"/>
      <c r="E29" s="39" t="str">
        <f>IF(R1.17=$Y$1,100%,IF(R1.17=$Z$1,80%,IF(R1.17=$AA$1,50%,IF(R1.17=$AB$1,20%,IF(R1.17=$AC$1,"n/a","")))))</f>
        <v/>
      </c>
      <c r="F29" s="33"/>
      <c r="G29" s="34"/>
      <c r="H29" s="105"/>
      <c r="I29" s="146"/>
      <c r="J29" s="197" t="s">
        <v>471</v>
      </c>
    </row>
    <row r="30" spans="1:10" ht="13">
      <c r="A30" s="182" t="s">
        <v>27</v>
      </c>
      <c r="B30" s="183"/>
      <c r="C30" s="184"/>
      <c r="D30" s="184"/>
      <c r="E30" s="184"/>
      <c r="F30" s="183"/>
      <c r="G30" s="184"/>
      <c r="H30" s="185"/>
      <c r="I30" s="186"/>
      <c r="J30" s="184"/>
    </row>
    <row r="31" spans="1:10" ht="13">
      <c r="A31" s="188" t="s">
        <v>28</v>
      </c>
      <c r="B31" s="189"/>
      <c r="C31" s="190"/>
      <c r="D31" s="190"/>
      <c r="E31" s="190"/>
      <c r="F31" s="189"/>
      <c r="G31" s="190"/>
      <c r="H31" s="191"/>
      <c r="I31" s="193"/>
      <c r="J31" s="190"/>
    </row>
    <row r="32" spans="1:10" ht="125">
      <c r="A32" s="40">
        <v>1.18</v>
      </c>
      <c r="B32" s="148" t="s">
        <v>573</v>
      </c>
      <c r="C32" s="195" t="s">
        <v>26</v>
      </c>
      <c r="D32" s="35"/>
      <c r="E32" s="39" t="str">
        <f>IF(R1.18=$Y$1,100%,IF(R1.18=$Z$1,80%,IF(R1.18=$AA$1,50%,IF(R1.18=$AB$1,20%,IF(R1.18=$AC$1,"n/a","")))))</f>
        <v/>
      </c>
      <c r="F32" s="33"/>
      <c r="G32" s="34"/>
      <c r="H32" s="105"/>
      <c r="I32" s="146"/>
      <c r="J32" s="197" t="s">
        <v>472</v>
      </c>
    </row>
    <row r="33" spans="1:11" ht="13">
      <c r="A33" s="188" t="s">
        <v>602</v>
      </c>
      <c r="B33" s="189"/>
      <c r="C33" s="190"/>
      <c r="D33" s="190"/>
      <c r="E33" s="190"/>
      <c r="F33" s="189"/>
      <c r="G33" s="190"/>
      <c r="H33" s="191"/>
      <c r="I33" s="193"/>
      <c r="J33" s="198"/>
    </row>
    <row r="34" spans="1:11" ht="137.5">
      <c r="A34" s="40">
        <v>1.19</v>
      </c>
      <c r="B34" s="148" t="s">
        <v>574</v>
      </c>
      <c r="C34" s="195" t="s">
        <v>29</v>
      </c>
      <c r="D34" s="35"/>
      <c r="E34" s="39" t="str">
        <f>IF(R1.19=$Y$1,100%,IF(R1.19=$Z$1,80%,IF(R1.19=$AA$1,50%,IF(R1.19=$AB$1,20%,""))))</f>
        <v/>
      </c>
      <c r="F34" s="33"/>
      <c r="G34" s="34"/>
      <c r="H34" s="105"/>
      <c r="I34" s="146"/>
      <c r="J34" s="197" t="s">
        <v>473</v>
      </c>
    </row>
    <row r="35" spans="1:11" ht="200">
      <c r="A35" s="41">
        <v>1.2</v>
      </c>
      <c r="B35" s="167" t="s">
        <v>575</v>
      </c>
      <c r="C35" s="195" t="s">
        <v>30</v>
      </c>
      <c r="D35" s="35"/>
      <c r="E35" s="39" t="str">
        <f>IF(R1.20=$Y$1,100%,IF(R1.20=$Z$1,80%,IF(R1.20=$AA$1,50%,IF(R1.20=$AB$1,20%,""))))</f>
        <v/>
      </c>
      <c r="F35" s="33"/>
      <c r="G35" s="34"/>
      <c r="H35" s="105"/>
      <c r="I35" s="146"/>
      <c r="J35" s="197" t="s">
        <v>474</v>
      </c>
    </row>
    <row r="36" spans="1:11" ht="100">
      <c r="A36" s="40">
        <v>1.21</v>
      </c>
      <c r="B36" s="148" t="s">
        <v>576</v>
      </c>
      <c r="C36" s="195" t="s">
        <v>31</v>
      </c>
      <c r="D36" s="35"/>
      <c r="E36" s="39" t="str">
        <f>IF(R1.21=$Y$1,100%,IF(R1.21=$Z$1,80%,IF(R1.21=$AA$1,50%,IF(R1.21=$AB$1,20%,""))))</f>
        <v/>
      </c>
      <c r="F36" s="33"/>
      <c r="G36" s="34"/>
      <c r="H36" s="105"/>
      <c r="I36" s="146"/>
      <c r="J36" s="197" t="s">
        <v>475</v>
      </c>
    </row>
    <row r="37" spans="1:11" ht="13">
      <c r="A37" s="188" t="s">
        <v>36</v>
      </c>
      <c r="B37" s="189"/>
      <c r="C37" s="193"/>
      <c r="D37" s="190"/>
      <c r="E37" s="190"/>
      <c r="F37" s="189"/>
      <c r="G37" s="190"/>
      <c r="H37" s="191"/>
      <c r="I37" s="192"/>
      <c r="J37" s="198"/>
    </row>
    <row r="38" spans="1:11" ht="62.5">
      <c r="A38" s="40">
        <v>1.22</v>
      </c>
      <c r="B38" s="148" t="s">
        <v>577</v>
      </c>
      <c r="C38" s="195" t="s">
        <v>32</v>
      </c>
      <c r="D38" s="35"/>
      <c r="E38" s="39" t="str">
        <f>IF(R1.22=$Y$1,100%,IF(R1.22=$Z$1,80%,IF(R1.22=$AA$1,50%,IF(R1.22=$AB$1,20%,""))))</f>
        <v/>
      </c>
      <c r="F38" s="33"/>
      <c r="G38" s="34"/>
      <c r="H38" s="105"/>
      <c r="I38" s="146"/>
      <c r="J38" s="197" t="s">
        <v>476</v>
      </c>
    </row>
    <row r="39" spans="1:11" ht="13">
      <c r="A39" s="188" t="s">
        <v>39</v>
      </c>
      <c r="B39" s="189"/>
      <c r="C39" s="193"/>
      <c r="D39" s="190"/>
      <c r="E39" s="190"/>
      <c r="F39" s="189"/>
      <c r="G39" s="190"/>
      <c r="H39" s="191"/>
      <c r="I39" s="192"/>
      <c r="J39" s="190"/>
    </row>
    <row r="40" spans="1:11" ht="125">
      <c r="A40" s="40">
        <v>1.23</v>
      </c>
      <c r="B40" s="148" t="s">
        <v>578</v>
      </c>
      <c r="C40" s="195" t="s">
        <v>34</v>
      </c>
      <c r="D40" s="35"/>
      <c r="E40" s="39" t="str">
        <f>IF(R1.23=$Y$1,100%,IF(R1.23=$Z$1,80%,IF(R1.23=$AA$1,50%,IF(R1.23=$AB$1,20%,""))))</f>
        <v/>
      </c>
      <c r="F40" s="33"/>
      <c r="G40" s="34"/>
      <c r="H40" s="105"/>
      <c r="I40" s="146"/>
      <c r="J40" s="197" t="s">
        <v>477</v>
      </c>
    </row>
    <row r="41" spans="1:11" ht="13">
      <c r="A41" s="188" t="s">
        <v>603</v>
      </c>
      <c r="B41" s="189"/>
      <c r="C41" s="193"/>
      <c r="D41" s="190"/>
      <c r="E41" s="190"/>
      <c r="F41" s="189"/>
      <c r="G41" s="190"/>
      <c r="H41" s="191"/>
      <c r="I41" s="192"/>
      <c r="J41" s="190"/>
    </row>
    <row r="42" spans="1:11" ht="112.5">
      <c r="A42" s="40">
        <v>1.24</v>
      </c>
      <c r="B42" s="148" t="s">
        <v>579</v>
      </c>
      <c r="C42" s="195" t="s">
        <v>35</v>
      </c>
      <c r="D42" s="35"/>
      <c r="E42" s="39" t="str">
        <f>IF(R1.24=$Y$1,100%,IF(R1.24=$Z$1,80%,IF(R1.24=$AA$1,50%,IF(R1.24=$AB$1,20%,""))))</f>
        <v/>
      </c>
      <c r="F42" s="33"/>
      <c r="G42" s="34"/>
      <c r="H42" s="105"/>
      <c r="I42" s="146"/>
      <c r="J42" s="197" t="s">
        <v>478</v>
      </c>
    </row>
    <row r="43" spans="1:11" ht="13">
      <c r="A43" s="182" t="s">
        <v>827</v>
      </c>
      <c r="B43" s="183"/>
      <c r="C43" s="184"/>
      <c r="D43" s="184"/>
      <c r="E43" s="184"/>
      <c r="F43" s="183"/>
      <c r="G43" s="184"/>
      <c r="H43" s="185"/>
      <c r="I43" s="186"/>
      <c r="J43" s="184"/>
    </row>
    <row r="44" spans="1:11" ht="13">
      <c r="A44" s="188" t="s">
        <v>36</v>
      </c>
      <c r="B44" s="189"/>
      <c r="C44" s="193"/>
      <c r="D44" s="190"/>
      <c r="E44" s="190"/>
      <c r="F44" s="189"/>
      <c r="G44" s="190"/>
      <c r="H44" s="191"/>
      <c r="I44" s="192"/>
      <c r="J44" s="190"/>
    </row>
    <row r="45" spans="1:11" ht="75">
      <c r="A45" s="40">
        <v>1.25</v>
      </c>
      <c r="B45" s="148" t="s">
        <v>580</v>
      </c>
      <c r="C45" s="195" t="s">
        <v>37</v>
      </c>
      <c r="D45" s="35"/>
      <c r="E45" s="39" t="str">
        <f>IF(R1.25=$Y$1,100%,IF(R1.25=$Z$1,80%,IF(R1.25=$AA$1,50%,IF(R1.25=$AB$1,20%,""))))</f>
        <v/>
      </c>
      <c r="F45" s="33"/>
      <c r="G45" s="34"/>
      <c r="H45" s="105"/>
      <c r="I45" s="146"/>
      <c r="J45" s="197" t="s">
        <v>479</v>
      </c>
    </row>
    <row r="46" spans="1:11" ht="62.5">
      <c r="A46" s="40">
        <v>1.26</v>
      </c>
      <c r="B46" s="167" t="s">
        <v>581</v>
      </c>
      <c r="C46" s="195" t="s">
        <v>38</v>
      </c>
      <c r="D46" s="35"/>
      <c r="E46" s="39" t="str">
        <f>IF(R1.26=$Y$1,100%,IF(R1.26=$Z$1,80%,IF(R1.26=$AA$1,50%,IF(R1.26=$AB$1,20%,IF(R1.26=$AC$1,"n/a","")))))</f>
        <v/>
      </c>
      <c r="F46" s="33"/>
      <c r="G46" s="34"/>
      <c r="H46" s="105"/>
      <c r="I46" s="146"/>
      <c r="J46" s="197" t="s">
        <v>480</v>
      </c>
    </row>
    <row r="47" spans="1:11" s="155" customFormat="1" ht="17.5">
      <c r="A47" s="149"/>
      <c r="B47" s="150"/>
      <c r="C47" s="150"/>
      <c r="D47" s="175"/>
      <c r="E47" s="179"/>
      <c r="F47" s="177"/>
      <c r="G47" s="151"/>
      <c r="H47" s="150"/>
      <c r="I47" s="152"/>
      <c r="J47" s="153"/>
      <c r="K47" s="154"/>
    </row>
    <row r="48" spans="1:11" s="161" customFormat="1" ht="17.5">
      <c r="A48" s="156"/>
      <c r="B48" s="157"/>
      <c r="C48" s="157"/>
      <c r="D48" s="176"/>
      <c r="E48" s="180"/>
      <c r="F48" s="178"/>
      <c r="G48" s="158"/>
      <c r="H48" s="157"/>
      <c r="I48" s="159"/>
      <c r="J48" s="160"/>
      <c r="K48" s="159"/>
    </row>
    <row r="49" spans="1:11" s="161" customFormat="1" ht="17.5">
      <c r="A49" s="156"/>
      <c r="B49" s="157"/>
      <c r="C49" s="157"/>
      <c r="D49" s="176"/>
      <c r="E49" s="180"/>
      <c r="F49" s="178"/>
      <c r="G49" s="158"/>
      <c r="H49" s="157"/>
      <c r="I49" s="159"/>
      <c r="J49" s="160"/>
      <c r="K49" s="159"/>
    </row>
    <row r="50" spans="1:11" s="161" customFormat="1" ht="17.5">
      <c r="A50" s="156"/>
      <c r="B50" s="157"/>
      <c r="C50" s="157"/>
      <c r="D50" s="176"/>
      <c r="E50" s="180"/>
      <c r="F50" s="178"/>
      <c r="G50" s="158"/>
      <c r="H50" s="157"/>
      <c r="I50" s="159"/>
      <c r="J50" s="160"/>
      <c r="K50" s="159"/>
    </row>
    <row r="59" spans="1:11" hidden="1"/>
    <row r="60" spans="1:11" hidden="1"/>
    <row r="61" spans="1:11" hidden="1"/>
    <row r="62" spans="1:11" hidden="1"/>
    <row r="63" spans="1:11" hidden="1"/>
    <row r="64" spans="1:11"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sheetData>
  <autoFilter ref="A3:K50" xr:uid="{00000000-0009-0000-0000-000001000000}">
    <filterColumn colId="3">
      <customFilters>
        <customFilter operator="notEqual" val=" "/>
      </customFilters>
    </filterColumn>
  </autoFilter>
  <conditionalFormatting sqref="D6:D10">
    <cfRule type="cellIs" dxfId="101" priority="31" operator="equal">
      <formula>"Not met"</formula>
    </cfRule>
  </conditionalFormatting>
  <conditionalFormatting sqref="D13">
    <cfRule type="cellIs" dxfId="100" priority="30" operator="equal">
      <formula>"Not met"</formula>
    </cfRule>
  </conditionalFormatting>
  <conditionalFormatting sqref="D15:D16">
    <cfRule type="cellIs" dxfId="99" priority="28" operator="equal">
      <formula>"Not met"</formula>
    </cfRule>
  </conditionalFormatting>
  <conditionalFormatting sqref="D18">
    <cfRule type="cellIs" dxfId="98" priority="27" operator="equal">
      <formula>"Not met"</formula>
    </cfRule>
  </conditionalFormatting>
  <conditionalFormatting sqref="D20:D21">
    <cfRule type="cellIs" dxfId="97" priority="25" operator="equal">
      <formula>"Not met"</formula>
    </cfRule>
  </conditionalFormatting>
  <conditionalFormatting sqref="D23:D24">
    <cfRule type="cellIs" dxfId="96" priority="23" operator="equal">
      <formula>"Not met"</formula>
    </cfRule>
  </conditionalFormatting>
  <conditionalFormatting sqref="D26:D29">
    <cfRule type="cellIs" dxfId="95" priority="2" operator="equal">
      <formula>"Not met"</formula>
    </cfRule>
  </conditionalFormatting>
  <conditionalFormatting sqref="D32">
    <cfRule type="cellIs" dxfId="94" priority="18" operator="equal">
      <formula>"Not met"</formula>
    </cfRule>
  </conditionalFormatting>
  <conditionalFormatting sqref="D34:D36">
    <cfRule type="cellIs" dxfId="93" priority="15" operator="equal">
      <formula>"Not met"</formula>
    </cfRule>
  </conditionalFormatting>
  <conditionalFormatting sqref="D38">
    <cfRule type="cellIs" dxfId="92" priority="14" operator="equal">
      <formula>"Not met"</formula>
    </cfRule>
  </conditionalFormatting>
  <conditionalFormatting sqref="D40">
    <cfRule type="cellIs" dxfId="91" priority="13" operator="equal">
      <formula>"Not met"</formula>
    </cfRule>
  </conditionalFormatting>
  <conditionalFormatting sqref="D42">
    <cfRule type="cellIs" dxfId="90" priority="12" operator="equal">
      <formula>"Not met"</formula>
    </cfRule>
  </conditionalFormatting>
  <conditionalFormatting sqref="D45:D46">
    <cfRule type="cellIs" dxfId="89" priority="1" operator="equal">
      <formula>"Not met"</formula>
    </cfRule>
  </conditionalFormatting>
  <conditionalFormatting sqref="F47:F50">
    <cfRule type="cellIs" dxfId="88" priority="3" operator="equal">
      <formula>"Not met"</formula>
    </cfRule>
  </conditionalFormatting>
  <dataValidations count="5">
    <dataValidation type="list" allowBlank="1" showInputMessage="1" showErrorMessage="1" sqref="I6:I11 K47:K50 I45:I46 I40:I43 I38 I34:I36 I20:I32 I15:I18 I13" xr:uid="{00000000-0002-0000-0100-000000000000}">
      <formula1>$Y$2:$AA$2</formula1>
    </dataValidation>
    <dataValidation type="list" allowBlank="1" showInputMessage="1" showErrorMessage="1" sqref="D6 F47:F49 D30:D31 D8 D40:D43 D38 D34:D36 D10:D11 D16:D18 D13 D20:D28 D45" xr:uid="{00000000-0002-0000-0100-000001000000}">
      <formula1>$Y$1:$AB$1</formula1>
    </dataValidation>
    <dataValidation allowBlank="1" showInputMessage="1" showErrorMessage="1" prompt="Value must be between 0% to 100%." sqref="G47:G50 E13 E6:E10 E18 E34:E36 E38 E32 E26:E29 E15:E16 E20:E21 E23:E24 E42 E40 E45:E46" xr:uid="{00000000-0002-0000-0100-000002000000}"/>
    <dataValidation type="list" allowBlank="1" showInputMessage="1" showErrorMessage="1" sqref="D7 F50 D32 D9 D15 D29 D46" xr:uid="{00000000-0002-0000-0100-000005000000}">
      <formula1>$Y$1:$AC$1</formula1>
    </dataValidation>
    <dataValidation type="date" allowBlank="1" showInputMessage="1" showErrorMessage="1" prompt="Enter a date value (for example, 19/10/2020)" sqref="J47:J50 H6:H46" xr:uid="{00000000-0002-0000-0100-000004000000}">
      <formula1>StartDate</formula1>
      <formula2>EndDate</formula2>
    </dataValidation>
  </dataValidations>
  <hyperlinks>
    <hyperlink ref="J6" location="'Gov-TL'!T1.01" display="Click here to navigate to the task list for Action 1.01" xr:uid="{00000000-0004-0000-0100-000000000000}"/>
    <hyperlink ref="J7" location="'Gov-TL'!T1.02" display="Click here to navigate to the task list for Action 1.02" xr:uid="{00000000-0004-0000-0100-000001000000}"/>
    <hyperlink ref="J8" location="'Gov-TL'!T1.03" display="Click here to navigate to the task list for Action 1.03" xr:uid="{00000000-0004-0000-0100-000002000000}"/>
    <hyperlink ref="J9" location="'Gov-TL'!T1.04" display="Click here to navigate to the task list for Action 1.04" xr:uid="{00000000-0004-0000-0100-000003000000}"/>
    <hyperlink ref="J10" location="'Gov-TL'!T1.05" display="Click here to navigate to the task list for Action 1.05" xr:uid="{00000000-0004-0000-0100-000004000000}"/>
    <hyperlink ref="J13" location="'Gov-TL'!T1.06" display="Click here to navigate to the task list for Action 1.06" xr:uid="{00000000-0004-0000-0100-000005000000}"/>
    <hyperlink ref="J15" location="'Gov-TL'!T1.07" display="Click here to navigate to the task list for Action 1.07" xr:uid="{00000000-0004-0000-0100-000006000000}"/>
    <hyperlink ref="J16" location="'Gov-TL'!T1.08" display="Click here to navigate to the task list for Action 1.08" xr:uid="{00000000-0004-0000-0100-000007000000}"/>
    <hyperlink ref="J18" location="'Gov-TL'!T1.09" display="Click here to navigate to the task list for Action 1.09" xr:uid="{00000000-0004-0000-0100-000008000000}"/>
    <hyperlink ref="J20" location="'Gov-TL'!T1.10" display="Click here to navigate to the task list for Action 1.10" xr:uid="{00000000-0004-0000-0100-000009000000}"/>
    <hyperlink ref="J21" location="'Gov-TL'!T1.11" display="Click here to navigate to the task list for Action 1.11" xr:uid="{00000000-0004-0000-0100-00000A000000}"/>
    <hyperlink ref="J23" location="'Gov-TL'!T1.12" display="Click here to navigate to the task list for Action 1.12" xr:uid="{00000000-0004-0000-0100-00000B000000}"/>
    <hyperlink ref="J24" location="'Gov-TL'!T1.13" display="Click here to navigate to the task list for Action 1.13" xr:uid="{00000000-0004-0000-0100-00000C000000}"/>
    <hyperlink ref="J26" location="'Gov-TL'!T1.14" display="Click here to navigate to the task list for Action 1.14" xr:uid="{00000000-0004-0000-0100-00000D000000}"/>
    <hyperlink ref="J27" location="'Gov-TL'!T1.15" display="Click here to navigate to the task list for Action 1.15" xr:uid="{00000000-0004-0000-0100-00000E000000}"/>
    <hyperlink ref="J28" location="'Gov-TL'!T1.16" display="Click here to navigate to the task list for Action 1.16" xr:uid="{00000000-0004-0000-0100-00000F000000}"/>
    <hyperlink ref="J29" location="'Gov-TL'!T1.17" display="Click here to navigate to the task list for Action 1.17" xr:uid="{00000000-0004-0000-0100-000010000000}"/>
    <hyperlink ref="J32" location="'Gov-TL'!T1.18" display="Click here to navigate to the task list for Action 1.18" xr:uid="{00000000-0004-0000-0100-000011000000}"/>
    <hyperlink ref="J34" location="'Gov-TL'!T1.19" display="Click here to navigate to the task list for Action 1.19" xr:uid="{00000000-0004-0000-0100-000012000000}"/>
    <hyperlink ref="J35" location="'Gov-TL'!T1.20" display="Click here to navigate to the task list for Action 1.20" xr:uid="{00000000-0004-0000-0100-000013000000}"/>
    <hyperlink ref="J36" location="'Gov-TL'!T1.21" display="Click here to navigate to the task list for Action 1.21" xr:uid="{00000000-0004-0000-0100-000014000000}"/>
    <hyperlink ref="J38" location="'Gov-TL'!T1.22" display="Click here to navigate to the task list for Action 1.22" xr:uid="{00000000-0004-0000-0100-000015000000}"/>
    <hyperlink ref="J40" location="'Gov-TL'!T1.23" display="Click here to navigate to the task list for Action 1.23" xr:uid="{00000000-0004-0000-0100-000016000000}"/>
    <hyperlink ref="J42" location="'Gov-TL'!T1.24" display="Click here to navigate to the task list for Action 1.24" xr:uid="{00000000-0004-0000-0100-000017000000}"/>
    <hyperlink ref="J45" location="'Gov-TL'!T1.25" display="Click here to navigate to the task list for Action 1.25" xr:uid="{00000000-0004-0000-0100-000018000000}"/>
    <hyperlink ref="J46" location="'Gov-TL'!T1.26" display="Click here to navigate to the task list for Action 1.26" xr:uid="{00000000-0004-0000-0100-000019000000}"/>
    <hyperlink ref="C6" location="'Gov-EL'!E1.01" display="Click here to navigate to the list of evidence for Action 1.01" xr:uid="{00000000-0004-0000-0100-000021000000}"/>
    <hyperlink ref="C7" location="'Gov-EL'!E1.02" display="Click here to navigate to the list of evidence for Action 1.02" xr:uid="{00000000-0004-0000-0100-000022000000}"/>
    <hyperlink ref="C8" location="'Gov-EL'!E1.03" display="Click here to navigate to the list of evidence for Action 1.03" xr:uid="{00000000-0004-0000-0100-000023000000}"/>
    <hyperlink ref="C9" location="'Gov-EL'!E1.04" display="Click here to navigate to the list of evidence for Action 1.04" xr:uid="{00000000-0004-0000-0100-000024000000}"/>
    <hyperlink ref="C10" location="'Gov-EL'!E1.05" display="Click here to navigate to the list of evidence for Action 1.05" xr:uid="{00000000-0004-0000-0100-000025000000}"/>
    <hyperlink ref="C13" location="'Gov-EL'!E1.06" display="Click here to navigate to the list of evidence for Action 1.06" xr:uid="{00000000-0004-0000-0100-000026000000}"/>
    <hyperlink ref="C15" location="'Gov-EL'!E1.07" display="Click here to navigate to the list of evidence for Action 1.07" xr:uid="{00000000-0004-0000-0100-000027000000}"/>
    <hyperlink ref="C16" location="'Gov-EL'!E1.08" display="Click here to navigate to the list of evidence for Action 1.08" xr:uid="{00000000-0004-0000-0100-000028000000}"/>
    <hyperlink ref="C18" location="'Gov-EL'!E1.09" display="Click here to navigate to the list of evidence for Action 1.09" xr:uid="{00000000-0004-0000-0100-000029000000}"/>
    <hyperlink ref="C20" location="'Gov-EL'!E1.10" display="Click here to navigate to the list of evidence for Action 1.10" xr:uid="{00000000-0004-0000-0100-00002A000000}"/>
    <hyperlink ref="C21" location="'Gov-EL'!E1.11" display="Click here to navigate to the list of evidence for Action 1.11" xr:uid="{00000000-0004-0000-0100-00002B000000}"/>
    <hyperlink ref="C23" location="'Gov-EL'!E1.12" display="Click here to navigate to the list of evidence for Action 1.12" xr:uid="{00000000-0004-0000-0100-00002C000000}"/>
    <hyperlink ref="C24" location="'Gov-EL'!E1.13" display="Click here to navigate to the list of evidence for Action 1.13" xr:uid="{00000000-0004-0000-0100-00002D000000}"/>
    <hyperlink ref="C26" location="'Gov-EL'!E1.14" display="Click here to navigate to the list of evidence for Action 1.14" xr:uid="{00000000-0004-0000-0100-00002E000000}"/>
    <hyperlink ref="C27" location="'Gov-EL'!E1.15" display="Click here to navigate to the list of evidence for Action 1.15" xr:uid="{00000000-0004-0000-0100-00002F000000}"/>
    <hyperlink ref="C28" location="'Gov-EL'!E1.16" display="Click here to navigate to the list of evidence for Action 1.16" xr:uid="{00000000-0004-0000-0100-000030000000}"/>
    <hyperlink ref="C29" location="'Gov-EL'!E1.17" display="Click here to navigate to the list of evidence for Action 1.17" xr:uid="{00000000-0004-0000-0100-000031000000}"/>
    <hyperlink ref="C32" location="'Gov-EL'!E1.18" display="Click here to navigate to the list of evidence for Action 1.17" xr:uid="{00000000-0004-0000-0100-000032000000}"/>
    <hyperlink ref="C34" location="'Gov-EL'!E1.19" display="Click here to navigate to the list of evidence for Action 1.19" xr:uid="{00000000-0004-0000-0100-000033000000}"/>
    <hyperlink ref="C35" location="'Gov-EL'!E1.20" display="Click here to navigate to the list of evidence for Action 1.20" xr:uid="{00000000-0004-0000-0100-000034000000}"/>
    <hyperlink ref="C36" location="'Gov-EL'!E1.21" display="Click here to navigate to the list of evidence for Action 1.21" xr:uid="{00000000-0004-0000-0100-000035000000}"/>
    <hyperlink ref="C38" location="'Gov-EL'!E1.22" display="Click here to navigate to the list of evidence for Action 1.22" xr:uid="{00000000-0004-0000-0100-000036000000}"/>
    <hyperlink ref="C40" location="'Gov-EL'!E1.23" display="Click here to navigate to the list of evidence for Action 1.23" xr:uid="{00000000-0004-0000-0100-000037000000}"/>
    <hyperlink ref="C42" location="'Gov-EL'!E1.24" display="Click here to navigate to the list of evidence for Action 1.24" xr:uid="{00000000-0004-0000-0100-000038000000}"/>
    <hyperlink ref="C45" location="'Gov-EL'!E1.25" display="Click here to navigate to the list of evidence for Action 1.25" xr:uid="{00000000-0004-0000-0100-000039000000}"/>
    <hyperlink ref="C46" location="'Gov-EL'!E1.26" display="Click here to navigate to the list of evidence for Action 1.26" xr:uid="{00000000-0004-0000-0100-00003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C8E3"/>
  </sheetPr>
  <dimension ref="A1:E153"/>
  <sheetViews>
    <sheetView showGridLines="0" workbookViewId="0">
      <pane ySplit="5" topLeftCell="A59" activePane="bottomLeft" state="frozen"/>
      <selection activeCell="C4" sqref="C4"/>
      <selection pane="bottomLeft" activeCell="B155" sqref="B155"/>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25">
      <c r="B3" s="42" t="s">
        <v>0</v>
      </c>
      <c r="C3" s="1"/>
      <c r="D3" s="1"/>
    </row>
    <row r="4" spans="2:4">
      <c r="B4" s="1"/>
      <c r="C4" s="1"/>
      <c r="D4" s="1"/>
    </row>
    <row r="5" spans="2:4" s="122" customFormat="1" ht="25.5" customHeight="1">
      <c r="B5" s="117" t="s">
        <v>1</v>
      </c>
      <c r="C5" s="120" t="s">
        <v>457</v>
      </c>
      <c r="D5" s="121" t="s">
        <v>458</v>
      </c>
    </row>
    <row r="6" spans="2:4" ht="13">
      <c r="B6" s="199" t="s">
        <v>9</v>
      </c>
      <c r="C6" s="200"/>
      <c r="D6" s="201"/>
    </row>
    <row r="7" spans="2:4" ht="13">
      <c r="B7" s="202" t="s">
        <v>9</v>
      </c>
      <c r="C7" s="203"/>
      <c r="D7" s="204"/>
    </row>
    <row r="8" spans="2:4">
      <c r="B8" s="209">
        <v>1.01</v>
      </c>
      <c r="C8" s="81" t="s">
        <v>451</v>
      </c>
      <c r="D8" s="82"/>
    </row>
    <row r="9" spans="2:4">
      <c r="B9" s="142"/>
      <c r="C9" s="81" t="s">
        <v>452</v>
      </c>
      <c r="D9" s="82"/>
    </row>
    <row r="10" spans="2:4">
      <c r="B10" s="142"/>
      <c r="C10" s="81" t="s">
        <v>453</v>
      </c>
      <c r="D10" s="82"/>
    </row>
    <row r="11" spans="2:4">
      <c r="B11" s="142"/>
      <c r="C11" s="81" t="s">
        <v>454</v>
      </c>
      <c r="D11" s="82"/>
    </row>
    <row r="12" spans="2:4">
      <c r="B12" s="142"/>
      <c r="C12" s="81" t="s">
        <v>455</v>
      </c>
      <c r="D12" s="82"/>
    </row>
    <row r="13" spans="2:4">
      <c r="B13" s="209">
        <v>1.02</v>
      </c>
      <c r="C13" s="81" t="s">
        <v>451</v>
      </c>
      <c r="D13" s="82"/>
    </row>
    <row r="14" spans="2:4">
      <c r="B14" s="142"/>
      <c r="C14" s="81" t="s">
        <v>452</v>
      </c>
      <c r="D14" s="82"/>
    </row>
    <row r="15" spans="2:4">
      <c r="B15" s="142"/>
      <c r="C15" s="81" t="s">
        <v>453</v>
      </c>
      <c r="D15" s="82"/>
    </row>
    <row r="16" spans="2:4">
      <c r="B16" s="142"/>
      <c r="C16" s="81" t="s">
        <v>454</v>
      </c>
      <c r="D16" s="82"/>
    </row>
    <row r="17" spans="2:4">
      <c r="B17" s="142"/>
      <c r="C17" s="81" t="s">
        <v>455</v>
      </c>
      <c r="D17" s="82"/>
    </row>
    <row r="18" spans="2:4">
      <c r="B18" s="209">
        <v>1.03</v>
      </c>
      <c r="C18" s="81" t="s">
        <v>451</v>
      </c>
      <c r="D18" s="82"/>
    </row>
    <row r="19" spans="2:4">
      <c r="B19" s="142"/>
      <c r="C19" s="81" t="s">
        <v>452</v>
      </c>
      <c r="D19" s="82"/>
    </row>
    <row r="20" spans="2:4">
      <c r="B20" s="142"/>
      <c r="C20" s="81" t="s">
        <v>453</v>
      </c>
      <c r="D20" s="82"/>
    </row>
    <row r="21" spans="2:4">
      <c r="B21" s="142"/>
      <c r="C21" s="81" t="s">
        <v>454</v>
      </c>
      <c r="D21" s="82"/>
    </row>
    <row r="22" spans="2:4">
      <c r="B22" s="142"/>
      <c r="C22" s="81" t="s">
        <v>455</v>
      </c>
      <c r="D22" s="82"/>
    </row>
    <row r="23" spans="2:4">
      <c r="B23" s="209">
        <v>1.04</v>
      </c>
      <c r="C23" s="81" t="s">
        <v>451</v>
      </c>
      <c r="D23" s="82"/>
    </row>
    <row r="24" spans="2:4">
      <c r="B24" s="142"/>
      <c r="C24" s="81" t="s">
        <v>452</v>
      </c>
      <c r="D24" s="82"/>
    </row>
    <row r="25" spans="2:4">
      <c r="B25" s="142"/>
      <c r="C25" s="81" t="s">
        <v>453</v>
      </c>
      <c r="D25" s="82"/>
    </row>
    <row r="26" spans="2:4">
      <c r="B26" s="142"/>
      <c r="C26" s="81" t="s">
        <v>454</v>
      </c>
      <c r="D26" s="82"/>
    </row>
    <row r="27" spans="2:4">
      <c r="B27" s="142"/>
      <c r="C27" s="81" t="s">
        <v>455</v>
      </c>
      <c r="D27" s="82"/>
    </row>
    <row r="28" spans="2:4">
      <c r="B28" s="209">
        <v>1.05</v>
      </c>
      <c r="C28" s="81" t="s">
        <v>451</v>
      </c>
      <c r="D28" s="82"/>
    </row>
    <row r="29" spans="2:4">
      <c r="B29" s="142"/>
      <c r="C29" s="81" t="s">
        <v>452</v>
      </c>
      <c r="D29" s="82"/>
    </row>
    <row r="30" spans="2:4">
      <c r="B30" s="142"/>
      <c r="C30" s="81" t="s">
        <v>453</v>
      </c>
      <c r="D30" s="82"/>
    </row>
    <row r="31" spans="2:4">
      <c r="B31" s="142"/>
      <c r="C31" s="81" t="s">
        <v>454</v>
      </c>
      <c r="D31" s="82"/>
    </row>
    <row r="32" spans="2:4">
      <c r="B32" s="142"/>
      <c r="C32" s="81" t="s">
        <v>455</v>
      </c>
      <c r="D32" s="82"/>
    </row>
    <row r="33" spans="2:4" ht="13">
      <c r="B33" s="199" t="s">
        <v>11</v>
      </c>
      <c r="C33" s="205"/>
      <c r="D33" s="206"/>
    </row>
    <row r="34" spans="2:4" ht="13">
      <c r="B34" s="202" t="s">
        <v>10</v>
      </c>
      <c r="C34" s="207"/>
      <c r="D34" s="208"/>
    </row>
    <row r="35" spans="2:4">
      <c r="B35" s="209">
        <v>1.06</v>
      </c>
      <c r="C35" s="81" t="s">
        <v>451</v>
      </c>
      <c r="D35" s="82"/>
    </row>
    <row r="36" spans="2:4">
      <c r="B36" s="142"/>
      <c r="C36" s="81" t="s">
        <v>452</v>
      </c>
      <c r="D36" s="82"/>
    </row>
    <row r="37" spans="2:4">
      <c r="B37" s="142"/>
      <c r="C37" s="81" t="s">
        <v>453</v>
      </c>
      <c r="D37" s="82"/>
    </row>
    <row r="38" spans="2:4">
      <c r="B38" s="142"/>
      <c r="C38" s="81" t="s">
        <v>454</v>
      </c>
      <c r="D38" s="82"/>
    </row>
    <row r="39" spans="2:4">
      <c r="B39" s="142"/>
      <c r="C39" s="81" t="s">
        <v>455</v>
      </c>
      <c r="D39" s="82"/>
    </row>
    <row r="40" spans="2:4" ht="13">
      <c r="B40" s="202" t="s">
        <v>13</v>
      </c>
      <c r="C40" s="207"/>
      <c r="D40" s="208"/>
    </row>
    <row r="41" spans="2:4">
      <c r="B41" s="209">
        <v>1.07</v>
      </c>
      <c r="C41" s="81" t="s">
        <v>451</v>
      </c>
      <c r="D41" s="82"/>
    </row>
    <row r="42" spans="2:4">
      <c r="B42" s="142"/>
      <c r="C42" s="81" t="s">
        <v>452</v>
      </c>
      <c r="D42" s="82"/>
    </row>
    <row r="43" spans="2:4">
      <c r="B43" s="142"/>
      <c r="C43" s="81" t="s">
        <v>453</v>
      </c>
      <c r="D43" s="82"/>
    </row>
    <row r="44" spans="2:4">
      <c r="B44" s="142"/>
      <c r="C44" s="81" t="s">
        <v>454</v>
      </c>
      <c r="D44" s="82"/>
    </row>
    <row r="45" spans="2:4">
      <c r="B45" s="142"/>
      <c r="C45" s="81" t="s">
        <v>455</v>
      </c>
      <c r="D45" s="82"/>
    </row>
    <row r="46" spans="2:4">
      <c r="B46" s="209">
        <v>1.08</v>
      </c>
      <c r="C46" s="81" t="s">
        <v>451</v>
      </c>
      <c r="D46" s="82"/>
    </row>
    <row r="47" spans="2:4">
      <c r="B47" s="142"/>
      <c r="C47" s="81" t="s">
        <v>452</v>
      </c>
      <c r="D47" s="82"/>
    </row>
    <row r="48" spans="2:4">
      <c r="B48" s="142"/>
      <c r="C48" s="81" t="s">
        <v>453</v>
      </c>
      <c r="D48" s="82"/>
    </row>
    <row r="49" spans="2:4">
      <c r="B49" s="142"/>
      <c r="C49" s="81" t="s">
        <v>454</v>
      </c>
      <c r="D49" s="82"/>
    </row>
    <row r="50" spans="2:4">
      <c r="B50" s="142"/>
      <c r="C50" s="81" t="s">
        <v>455</v>
      </c>
      <c r="D50" s="82"/>
    </row>
    <row r="51" spans="2:4" ht="13">
      <c r="B51" s="202" t="s">
        <v>14</v>
      </c>
      <c r="C51" s="207"/>
      <c r="D51" s="208"/>
    </row>
    <row r="52" spans="2:4">
      <c r="B52" s="209">
        <v>1.0900000000000001</v>
      </c>
      <c r="C52" s="81" t="s">
        <v>451</v>
      </c>
      <c r="D52" s="82"/>
    </row>
    <row r="53" spans="2:4">
      <c r="B53" s="142"/>
      <c r="C53" s="81" t="s">
        <v>452</v>
      </c>
      <c r="D53" s="82"/>
    </row>
    <row r="54" spans="2:4">
      <c r="B54" s="142"/>
      <c r="C54" s="81" t="s">
        <v>453</v>
      </c>
      <c r="D54" s="82"/>
    </row>
    <row r="55" spans="2:4">
      <c r="B55" s="142"/>
      <c r="C55" s="81" t="s">
        <v>454</v>
      </c>
      <c r="D55" s="82"/>
    </row>
    <row r="56" spans="2:4">
      <c r="B56" s="142"/>
      <c r="C56" s="81" t="s">
        <v>455</v>
      </c>
      <c r="D56" s="82"/>
    </row>
    <row r="57" spans="2:4" ht="13">
      <c r="B57" s="202" t="s">
        <v>16</v>
      </c>
      <c r="C57" s="207"/>
      <c r="D57" s="208"/>
    </row>
    <row r="58" spans="2:4">
      <c r="B58" s="210">
        <v>1.1000000000000001</v>
      </c>
      <c r="C58" s="81" t="s">
        <v>451</v>
      </c>
      <c r="D58" s="82"/>
    </row>
    <row r="59" spans="2:4">
      <c r="B59" s="142"/>
      <c r="C59" s="81" t="s">
        <v>452</v>
      </c>
      <c r="D59" s="82"/>
    </row>
    <row r="60" spans="2:4">
      <c r="B60" s="142"/>
      <c r="C60" s="81" t="s">
        <v>453</v>
      </c>
      <c r="D60" s="82"/>
    </row>
    <row r="61" spans="2:4">
      <c r="B61" s="142"/>
      <c r="C61" s="81" t="s">
        <v>454</v>
      </c>
      <c r="D61" s="82"/>
    </row>
    <row r="62" spans="2:4">
      <c r="B62" s="142"/>
      <c r="C62" s="81" t="s">
        <v>455</v>
      </c>
      <c r="D62" s="82"/>
    </row>
    <row r="63" spans="2:4">
      <c r="B63" s="209">
        <v>1.1100000000000001</v>
      </c>
      <c r="C63" s="81" t="s">
        <v>451</v>
      </c>
      <c r="D63" s="82"/>
    </row>
    <row r="64" spans="2:4">
      <c r="B64" s="142"/>
      <c r="C64" s="81" t="s">
        <v>452</v>
      </c>
      <c r="D64" s="82"/>
    </row>
    <row r="65" spans="2:4">
      <c r="B65" s="142"/>
      <c r="C65" s="81" t="s">
        <v>453</v>
      </c>
      <c r="D65" s="82"/>
    </row>
    <row r="66" spans="2:4">
      <c r="B66" s="142"/>
      <c r="C66" s="81" t="s">
        <v>454</v>
      </c>
      <c r="D66" s="82"/>
    </row>
    <row r="67" spans="2:4">
      <c r="B67" s="142"/>
      <c r="C67" s="81" t="s">
        <v>455</v>
      </c>
      <c r="D67" s="82"/>
    </row>
    <row r="68" spans="2:4" ht="13">
      <c r="B68" s="202" t="s">
        <v>19</v>
      </c>
      <c r="C68" s="207"/>
      <c r="D68" s="208"/>
    </row>
    <row r="69" spans="2:4">
      <c r="B69" s="209">
        <v>1.1200000000000001</v>
      </c>
      <c r="C69" s="81" t="s">
        <v>451</v>
      </c>
      <c r="D69" s="82"/>
    </row>
    <row r="70" spans="2:4">
      <c r="B70" s="142"/>
      <c r="C70" s="81" t="s">
        <v>452</v>
      </c>
      <c r="D70" s="82"/>
    </row>
    <row r="71" spans="2:4">
      <c r="B71" s="142"/>
      <c r="C71" s="81" t="s">
        <v>453</v>
      </c>
      <c r="D71" s="82"/>
    </row>
    <row r="72" spans="2:4">
      <c r="B72" s="142"/>
      <c r="C72" s="81" t="s">
        <v>454</v>
      </c>
      <c r="D72" s="82"/>
    </row>
    <row r="73" spans="2:4">
      <c r="B73" s="142"/>
      <c r="C73" s="81" t="s">
        <v>455</v>
      </c>
      <c r="D73" s="82"/>
    </row>
    <row r="74" spans="2:4">
      <c r="B74" s="209">
        <v>1.1299999999999999</v>
      </c>
      <c r="C74" s="81" t="s">
        <v>451</v>
      </c>
      <c r="D74" s="82"/>
    </row>
    <row r="75" spans="2:4">
      <c r="B75" s="142"/>
      <c r="C75" s="81" t="s">
        <v>452</v>
      </c>
      <c r="D75" s="82"/>
    </row>
    <row r="76" spans="2:4">
      <c r="B76" s="142"/>
      <c r="C76" s="81" t="s">
        <v>453</v>
      </c>
      <c r="D76" s="82"/>
    </row>
    <row r="77" spans="2:4">
      <c r="B77" s="142"/>
      <c r="C77" s="81" t="s">
        <v>454</v>
      </c>
      <c r="D77" s="82"/>
    </row>
    <row r="78" spans="2:4">
      <c r="B78" s="142"/>
      <c r="C78" s="81" t="s">
        <v>455</v>
      </c>
      <c r="D78" s="82"/>
    </row>
    <row r="79" spans="2:4" ht="13">
      <c r="B79" s="202" t="s">
        <v>23</v>
      </c>
      <c r="C79" s="207"/>
      <c r="D79" s="208"/>
    </row>
    <row r="80" spans="2:4">
      <c r="B80" s="209">
        <v>1.1399999999999999</v>
      </c>
      <c r="C80" s="81" t="s">
        <v>451</v>
      </c>
      <c r="D80" s="82"/>
    </row>
    <row r="81" spans="2:4">
      <c r="B81" s="142"/>
      <c r="C81" s="81" t="s">
        <v>452</v>
      </c>
      <c r="D81" s="82"/>
    </row>
    <row r="82" spans="2:4">
      <c r="B82" s="142"/>
      <c r="C82" s="81" t="s">
        <v>453</v>
      </c>
      <c r="D82" s="82"/>
    </row>
    <row r="83" spans="2:4">
      <c r="B83" s="142"/>
      <c r="C83" s="81" t="s">
        <v>454</v>
      </c>
      <c r="D83" s="82"/>
    </row>
    <row r="84" spans="2:4">
      <c r="B84" s="142"/>
      <c r="C84" s="81" t="s">
        <v>455</v>
      </c>
      <c r="D84" s="82"/>
    </row>
    <row r="85" spans="2:4">
      <c r="B85" s="209">
        <v>1.1499999999999999</v>
      </c>
      <c r="C85" s="81" t="s">
        <v>451</v>
      </c>
      <c r="D85" s="82"/>
    </row>
    <row r="86" spans="2:4">
      <c r="B86" s="142"/>
      <c r="C86" s="81" t="s">
        <v>452</v>
      </c>
      <c r="D86" s="82"/>
    </row>
    <row r="87" spans="2:4">
      <c r="B87" s="142"/>
      <c r="C87" s="81" t="s">
        <v>453</v>
      </c>
      <c r="D87" s="82"/>
    </row>
    <row r="88" spans="2:4">
      <c r="B88" s="142"/>
      <c r="C88" s="81" t="s">
        <v>454</v>
      </c>
      <c r="D88" s="82"/>
    </row>
    <row r="89" spans="2:4">
      <c r="B89" s="142"/>
      <c r="C89" s="81" t="s">
        <v>455</v>
      </c>
      <c r="D89" s="82"/>
    </row>
    <row r="90" spans="2:4">
      <c r="B90" s="209">
        <v>1.1599999999999999</v>
      </c>
      <c r="C90" s="81" t="s">
        <v>451</v>
      </c>
      <c r="D90" s="82"/>
    </row>
    <row r="91" spans="2:4">
      <c r="B91" s="142"/>
      <c r="C91" s="81" t="s">
        <v>452</v>
      </c>
      <c r="D91" s="82"/>
    </row>
    <row r="92" spans="2:4">
      <c r="B92" s="142"/>
      <c r="C92" s="81" t="s">
        <v>453</v>
      </c>
      <c r="D92" s="82"/>
    </row>
    <row r="93" spans="2:4">
      <c r="B93" s="142"/>
      <c r="C93" s="81" t="s">
        <v>454</v>
      </c>
      <c r="D93" s="82"/>
    </row>
    <row r="94" spans="2:4">
      <c r="B94" s="142"/>
      <c r="C94" s="81" t="s">
        <v>455</v>
      </c>
      <c r="D94" s="82"/>
    </row>
    <row r="95" spans="2:4">
      <c r="B95" s="209">
        <v>1.17</v>
      </c>
      <c r="C95" s="81" t="s">
        <v>451</v>
      </c>
      <c r="D95" s="82"/>
    </row>
    <row r="96" spans="2:4">
      <c r="B96" s="142"/>
      <c r="C96" s="81" t="s">
        <v>452</v>
      </c>
      <c r="D96" s="82"/>
    </row>
    <row r="97" spans="2:4">
      <c r="B97" s="142"/>
      <c r="C97" s="81" t="s">
        <v>453</v>
      </c>
      <c r="D97" s="82"/>
    </row>
    <row r="98" spans="2:4">
      <c r="B98" s="142"/>
      <c r="C98" s="81" t="s">
        <v>454</v>
      </c>
      <c r="D98" s="82"/>
    </row>
    <row r="99" spans="2:4">
      <c r="B99" s="142"/>
      <c r="C99" s="81" t="s">
        <v>455</v>
      </c>
      <c r="D99" s="82"/>
    </row>
    <row r="100" spans="2:4" ht="13">
      <c r="B100" s="199" t="s">
        <v>27</v>
      </c>
      <c r="C100" s="205"/>
      <c r="D100" s="206"/>
    </row>
    <row r="101" spans="2:4" ht="13">
      <c r="B101" s="202" t="s">
        <v>28</v>
      </c>
      <c r="C101" s="207"/>
      <c r="D101" s="208"/>
    </row>
    <row r="102" spans="2:4">
      <c r="B102" s="209">
        <v>1.18</v>
      </c>
      <c r="C102" s="81" t="s">
        <v>451</v>
      </c>
      <c r="D102" s="82"/>
    </row>
    <row r="103" spans="2:4">
      <c r="B103" s="142"/>
      <c r="C103" s="81" t="s">
        <v>452</v>
      </c>
      <c r="D103" s="82"/>
    </row>
    <row r="104" spans="2:4">
      <c r="B104" s="142"/>
      <c r="C104" s="81" t="s">
        <v>453</v>
      </c>
      <c r="D104" s="82"/>
    </row>
    <row r="105" spans="2:4">
      <c r="B105" s="142"/>
      <c r="C105" s="81" t="s">
        <v>454</v>
      </c>
      <c r="D105" s="82"/>
    </row>
    <row r="106" spans="2:4">
      <c r="B106" s="142"/>
      <c r="C106" s="81" t="s">
        <v>455</v>
      </c>
      <c r="D106" s="82"/>
    </row>
    <row r="107" spans="2:4" ht="13">
      <c r="B107" s="202" t="s">
        <v>602</v>
      </c>
      <c r="C107" s="207"/>
      <c r="D107" s="208"/>
    </row>
    <row r="108" spans="2:4">
      <c r="B108" s="209">
        <v>1.19</v>
      </c>
      <c r="C108" s="81" t="s">
        <v>451</v>
      </c>
      <c r="D108" s="82"/>
    </row>
    <row r="109" spans="2:4">
      <c r="B109" s="142"/>
      <c r="C109" s="81" t="s">
        <v>452</v>
      </c>
      <c r="D109" s="82"/>
    </row>
    <row r="110" spans="2:4">
      <c r="B110" s="142"/>
      <c r="C110" s="81" t="s">
        <v>453</v>
      </c>
      <c r="D110" s="82"/>
    </row>
    <row r="111" spans="2:4">
      <c r="B111" s="142"/>
      <c r="C111" s="81" t="s">
        <v>454</v>
      </c>
      <c r="D111" s="82"/>
    </row>
    <row r="112" spans="2:4">
      <c r="B112" s="142"/>
      <c r="C112" s="81" t="s">
        <v>455</v>
      </c>
      <c r="D112" s="82"/>
    </row>
    <row r="113" spans="2:4" ht="13">
      <c r="B113" s="202" t="s">
        <v>33</v>
      </c>
      <c r="C113" s="207"/>
      <c r="D113" s="208"/>
    </row>
    <row r="114" spans="2:4">
      <c r="B114" s="210">
        <v>1.2</v>
      </c>
      <c r="C114" s="81" t="s">
        <v>451</v>
      </c>
      <c r="D114" s="82"/>
    </row>
    <row r="115" spans="2:4">
      <c r="B115" s="142"/>
      <c r="C115" s="81" t="s">
        <v>452</v>
      </c>
      <c r="D115" s="82"/>
    </row>
    <row r="116" spans="2:4">
      <c r="B116" s="142"/>
      <c r="C116" s="81" t="s">
        <v>453</v>
      </c>
      <c r="D116" s="82"/>
    </row>
    <row r="117" spans="2:4">
      <c r="B117" s="142"/>
      <c r="C117" s="81" t="s">
        <v>454</v>
      </c>
      <c r="D117" s="82"/>
    </row>
    <row r="118" spans="2:4">
      <c r="B118" s="142"/>
      <c r="C118" s="81" t="s">
        <v>455</v>
      </c>
      <c r="D118" s="82"/>
    </row>
    <row r="119" spans="2:4">
      <c r="B119" s="209">
        <v>1.21</v>
      </c>
      <c r="C119" s="81" t="s">
        <v>451</v>
      </c>
      <c r="D119" s="82"/>
    </row>
    <row r="120" spans="2:4">
      <c r="B120" s="142"/>
      <c r="C120" s="81" t="s">
        <v>452</v>
      </c>
      <c r="D120" s="82"/>
    </row>
    <row r="121" spans="2:4">
      <c r="B121" s="142"/>
      <c r="C121" s="81" t="s">
        <v>453</v>
      </c>
      <c r="D121" s="82"/>
    </row>
    <row r="122" spans="2:4">
      <c r="B122" s="142"/>
      <c r="C122" s="81" t="s">
        <v>454</v>
      </c>
      <c r="D122" s="82"/>
    </row>
    <row r="123" spans="2:4">
      <c r="B123" s="142"/>
      <c r="C123" s="81" t="s">
        <v>455</v>
      </c>
      <c r="D123" s="82"/>
    </row>
    <row r="124" spans="2:4" ht="13">
      <c r="B124" s="202" t="s">
        <v>36</v>
      </c>
      <c r="C124" s="207"/>
      <c r="D124" s="208"/>
    </row>
    <row r="125" spans="2:4">
      <c r="B125" s="209">
        <v>1.22</v>
      </c>
      <c r="C125" s="81" t="s">
        <v>451</v>
      </c>
      <c r="D125" s="82"/>
    </row>
    <row r="126" spans="2:4">
      <c r="B126" s="142"/>
      <c r="C126" s="81" t="s">
        <v>452</v>
      </c>
      <c r="D126" s="82"/>
    </row>
    <row r="127" spans="2:4">
      <c r="B127" s="142"/>
      <c r="C127" s="81" t="s">
        <v>453</v>
      </c>
      <c r="D127" s="82"/>
    </row>
    <row r="128" spans="2:4">
      <c r="B128" s="142"/>
      <c r="C128" s="81" t="s">
        <v>454</v>
      </c>
      <c r="D128" s="82"/>
    </row>
    <row r="129" spans="2:4">
      <c r="B129" s="142"/>
      <c r="C129" s="81" t="s">
        <v>455</v>
      </c>
      <c r="D129" s="82"/>
    </row>
    <row r="130" spans="2:4" ht="13">
      <c r="B130" s="202" t="s">
        <v>39</v>
      </c>
      <c r="C130" s="207"/>
      <c r="D130" s="208"/>
    </row>
    <row r="131" spans="2:4">
      <c r="B131" s="209">
        <v>1.23</v>
      </c>
      <c r="C131" s="81" t="s">
        <v>451</v>
      </c>
      <c r="D131" s="82"/>
    </row>
    <row r="132" spans="2:4">
      <c r="B132" s="142"/>
      <c r="C132" s="81" t="s">
        <v>452</v>
      </c>
      <c r="D132" s="82"/>
    </row>
    <row r="133" spans="2:4">
      <c r="B133" s="142"/>
      <c r="C133" s="81" t="s">
        <v>453</v>
      </c>
      <c r="D133" s="82"/>
    </row>
    <row r="134" spans="2:4">
      <c r="B134" s="142"/>
      <c r="C134" s="81" t="s">
        <v>454</v>
      </c>
      <c r="D134" s="82"/>
    </row>
    <row r="135" spans="2:4">
      <c r="B135" s="142"/>
      <c r="C135" s="81" t="s">
        <v>455</v>
      </c>
      <c r="D135" s="82"/>
    </row>
    <row r="136" spans="2:4" ht="13">
      <c r="B136" s="202" t="s">
        <v>604</v>
      </c>
      <c r="C136" s="207"/>
      <c r="D136" s="208"/>
    </row>
    <row r="137" spans="2:4">
      <c r="B137" s="209">
        <v>1.24</v>
      </c>
      <c r="C137" s="81" t="s">
        <v>451</v>
      </c>
      <c r="D137" s="82"/>
    </row>
    <row r="138" spans="2:4">
      <c r="B138" s="142"/>
      <c r="C138" s="81" t="s">
        <v>452</v>
      </c>
      <c r="D138" s="82"/>
    </row>
    <row r="139" spans="2:4">
      <c r="B139" s="142"/>
      <c r="C139" s="81" t="s">
        <v>453</v>
      </c>
      <c r="D139" s="82"/>
    </row>
    <row r="140" spans="2:4">
      <c r="B140" s="142"/>
      <c r="C140" s="81" t="s">
        <v>454</v>
      </c>
      <c r="D140" s="82"/>
    </row>
    <row r="141" spans="2:4">
      <c r="B141" s="142"/>
      <c r="C141" s="81" t="s">
        <v>455</v>
      </c>
      <c r="D141" s="82"/>
    </row>
    <row r="142" spans="2:4" ht="13">
      <c r="B142" s="199" t="s">
        <v>41</v>
      </c>
      <c r="C142" s="205"/>
      <c r="D142" s="206"/>
    </row>
    <row r="143" spans="2:4" ht="13">
      <c r="B143" s="202" t="s">
        <v>42</v>
      </c>
      <c r="C143" s="207"/>
      <c r="D143" s="208"/>
    </row>
    <row r="144" spans="2:4">
      <c r="B144" s="209">
        <v>1.25</v>
      </c>
      <c r="C144" s="81" t="s">
        <v>451</v>
      </c>
      <c r="D144" s="82"/>
    </row>
    <row r="145" spans="2:4">
      <c r="B145" s="142"/>
      <c r="C145" s="81" t="s">
        <v>452</v>
      </c>
      <c r="D145" s="82"/>
    </row>
    <row r="146" spans="2:4">
      <c r="B146" s="142"/>
      <c r="C146" s="81" t="s">
        <v>453</v>
      </c>
      <c r="D146" s="82"/>
    </row>
    <row r="147" spans="2:4">
      <c r="B147" s="142"/>
      <c r="C147" s="81" t="s">
        <v>454</v>
      </c>
      <c r="D147" s="82"/>
    </row>
    <row r="148" spans="2:4">
      <c r="B148" s="142"/>
      <c r="C148" s="81" t="s">
        <v>455</v>
      </c>
      <c r="D148" s="82"/>
    </row>
    <row r="149" spans="2:4">
      <c r="B149" s="209">
        <v>1.26</v>
      </c>
      <c r="C149" s="81" t="s">
        <v>451</v>
      </c>
      <c r="D149" s="82"/>
    </row>
    <row r="150" spans="2:4">
      <c r="B150" s="142"/>
      <c r="C150" s="81" t="s">
        <v>452</v>
      </c>
      <c r="D150" s="82"/>
    </row>
    <row r="151" spans="2:4">
      <c r="B151" s="142"/>
      <c r="C151" s="81" t="s">
        <v>453</v>
      </c>
      <c r="D151" s="82"/>
    </row>
    <row r="152" spans="2:4">
      <c r="B152" s="142"/>
      <c r="C152" s="81" t="s">
        <v>454</v>
      </c>
      <c r="D152" s="82"/>
    </row>
    <row r="153" spans="2:4">
      <c r="B153" s="142"/>
      <c r="C153" s="81" t="s">
        <v>455</v>
      </c>
      <c r="D153" s="82"/>
    </row>
  </sheetData>
  <autoFilter ref="B5:D153" xr:uid="{00000000-0009-0000-0000-000002000000}"/>
  <hyperlinks>
    <hyperlink ref="B8" location="Governance!A1.01" display="Governance!A1.01" xr:uid="{00000000-0004-0000-0200-000000000000}"/>
    <hyperlink ref="B13" location="Governance!A1.02" display="Governance!A1.02" xr:uid="{00000000-0004-0000-0200-000001000000}"/>
    <hyperlink ref="B18" location="Governance!A1.03" display="Governance!A1.03" xr:uid="{00000000-0004-0000-0200-000002000000}"/>
    <hyperlink ref="B23" location="Governance!A1.04" display="Governance!A1.04" xr:uid="{00000000-0004-0000-0200-000003000000}"/>
    <hyperlink ref="B28" location="Governance!A1.05" display="Governance!A1.05" xr:uid="{00000000-0004-0000-0200-000004000000}"/>
    <hyperlink ref="B35" location="Governance!A1.06" display="Governance!A1.06" xr:uid="{00000000-0004-0000-0200-000005000000}"/>
    <hyperlink ref="B41" location="Governance!A1.07" display="Governance!A1.07" xr:uid="{00000000-0004-0000-0200-000006000000}"/>
    <hyperlink ref="B46" location="Governance!A1.08" display="Governance!A1.08" xr:uid="{00000000-0004-0000-0200-000007000000}"/>
    <hyperlink ref="B52" location="Governance!A1.09" display="Governance!A1.09" xr:uid="{00000000-0004-0000-0200-000008000000}"/>
    <hyperlink ref="B58" location="Governance!A1.10" display="Governance!A1.10" xr:uid="{00000000-0004-0000-0200-000009000000}"/>
    <hyperlink ref="B63" location="Governance!A1.11" display="Governance!A1.11" xr:uid="{00000000-0004-0000-0200-00000A000000}"/>
    <hyperlink ref="B69" location="Governance!A1.12" display="Governance!A1.12" xr:uid="{00000000-0004-0000-0200-00000B000000}"/>
    <hyperlink ref="B74" location="Governance!A1.13" display="Governance!A1.13" xr:uid="{00000000-0004-0000-0200-00000C000000}"/>
    <hyperlink ref="B80" location="Governance!A1.14" display="Governance!A1.14" xr:uid="{00000000-0004-0000-0200-00000D000000}"/>
    <hyperlink ref="B85" location="Governance!A1.15" display="Governance!A1.15" xr:uid="{00000000-0004-0000-0200-00000E000000}"/>
    <hyperlink ref="B90" location="Governance!A1.16" display="Governance!A1.16" xr:uid="{00000000-0004-0000-0200-00000F000000}"/>
    <hyperlink ref="B95" location="Governance!A1.17" display="Governance!A1.17" xr:uid="{00000000-0004-0000-0200-000010000000}"/>
    <hyperlink ref="B102" location="Governance!A1.18" display="Governance!A1.18" xr:uid="{00000000-0004-0000-0200-000011000000}"/>
    <hyperlink ref="B108" location="Governance!A1.19" display="Governance!A1.19" xr:uid="{00000000-0004-0000-0200-000012000000}"/>
    <hyperlink ref="B114" location="Governance!A1.20" display="Governance!A1.20" xr:uid="{00000000-0004-0000-0200-000013000000}"/>
    <hyperlink ref="B119" location="Governance!A1.21" display="Governance!A1.21" xr:uid="{00000000-0004-0000-0200-000014000000}"/>
    <hyperlink ref="B125" location="Governance!A1.22" display="Governance!A1.22" xr:uid="{00000000-0004-0000-0200-000015000000}"/>
    <hyperlink ref="B131" location="Governance!A1.23" display="Governance!A1.23" xr:uid="{00000000-0004-0000-0200-000016000000}"/>
    <hyperlink ref="B137" location="Governance!A1.24" display="Governance!A1.24" xr:uid="{00000000-0004-0000-0200-000017000000}"/>
    <hyperlink ref="B144" location="Governance!A1.25" display="Governance!A1.25" xr:uid="{00000000-0004-0000-0200-000018000000}"/>
    <hyperlink ref="B149" location="Governance!A1.26" display="Governance!A1.26" xr:uid="{00000000-0004-0000-0200-00001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C8E3"/>
    <pageSetUpPr fitToPage="1"/>
  </sheetPr>
  <dimension ref="A1:AC153"/>
  <sheetViews>
    <sheetView showGridLines="0" workbookViewId="0">
      <pane ySplit="5" topLeftCell="A114" activePane="bottomLeft" state="frozen"/>
      <selection activeCell="C4" sqref="C4"/>
      <selection pane="bottomLeft" activeCell="B149" sqref="B149"/>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27" width="9.1796875" hidden="1" customWidth="1"/>
    <col min="28" max="28" width="10.1796875" hidden="1" customWidth="1"/>
    <col min="29" max="16384" width="9.1796875" hidden="1"/>
  </cols>
  <sheetData>
    <row r="1" spans="2:29" ht="13">
      <c r="B1" s="11" t="s">
        <v>821</v>
      </c>
      <c r="AA1" t="s">
        <v>117</v>
      </c>
      <c r="AB1" t="s">
        <v>118</v>
      </c>
      <c r="AC1" t="s">
        <v>119</v>
      </c>
    </row>
    <row r="2" spans="2:29">
      <c r="AB2" s="134"/>
    </row>
    <row r="3" spans="2:29" ht="25">
      <c r="B3" s="42" t="s">
        <v>0</v>
      </c>
      <c r="C3" s="1"/>
      <c r="D3" s="1"/>
      <c r="AB3" s="134"/>
    </row>
    <row r="4" spans="2:29">
      <c r="B4" s="1"/>
      <c r="C4" s="1"/>
      <c r="D4" s="1"/>
    </row>
    <row r="5" spans="2:29" ht="26">
      <c r="B5" s="109" t="s">
        <v>1</v>
      </c>
      <c r="C5" s="110" t="s">
        <v>5</v>
      </c>
      <c r="D5" s="114" t="s">
        <v>6</v>
      </c>
      <c r="E5" s="115" t="s">
        <v>504</v>
      </c>
      <c r="F5" s="116" t="s">
        <v>8</v>
      </c>
    </row>
    <row r="6" spans="2:29" ht="13">
      <c r="B6" s="199" t="s">
        <v>9</v>
      </c>
      <c r="C6" s="200"/>
      <c r="D6" s="211"/>
      <c r="E6" s="211"/>
      <c r="F6" s="212"/>
    </row>
    <row r="7" spans="2:29" ht="13">
      <c r="B7" s="202" t="s">
        <v>9</v>
      </c>
      <c r="C7" s="203"/>
      <c r="D7" s="215"/>
      <c r="E7" s="215"/>
      <c r="F7" s="216"/>
    </row>
    <row r="8" spans="2:29">
      <c r="B8" s="209">
        <v>1.01</v>
      </c>
      <c r="C8" s="81" t="s">
        <v>459</v>
      </c>
      <c r="D8" s="100"/>
      <c r="E8" s="101"/>
      <c r="F8" s="138"/>
    </row>
    <row r="9" spans="2:29">
      <c r="B9" s="142"/>
      <c r="C9" s="81" t="s">
        <v>460</v>
      </c>
      <c r="D9" s="100"/>
      <c r="E9" s="101"/>
      <c r="F9" s="138"/>
    </row>
    <row r="10" spans="2:29">
      <c r="B10" s="142"/>
      <c r="C10" s="81" t="s">
        <v>461</v>
      </c>
      <c r="D10" s="100"/>
      <c r="E10" s="101"/>
      <c r="F10" s="138"/>
    </row>
    <row r="11" spans="2:29">
      <c r="B11" s="142"/>
      <c r="C11" s="81" t="s">
        <v>462</v>
      </c>
      <c r="D11" s="100"/>
      <c r="E11" s="101"/>
      <c r="F11" s="138"/>
    </row>
    <row r="12" spans="2:29">
      <c r="B12" s="142"/>
      <c r="C12" s="81" t="s">
        <v>463</v>
      </c>
      <c r="D12" s="100"/>
      <c r="E12" s="101"/>
      <c r="F12" s="138"/>
    </row>
    <row r="13" spans="2:29">
      <c r="B13" s="209">
        <v>1.02</v>
      </c>
      <c r="C13" s="81" t="s">
        <v>459</v>
      </c>
      <c r="D13" s="100"/>
      <c r="E13" s="101"/>
      <c r="F13" s="138"/>
    </row>
    <row r="14" spans="2:29">
      <c r="B14" s="142"/>
      <c r="C14" s="81" t="s">
        <v>460</v>
      </c>
      <c r="D14" s="100"/>
      <c r="E14" s="101"/>
      <c r="F14" s="138"/>
    </row>
    <row r="15" spans="2:29">
      <c r="B15" s="142"/>
      <c r="C15" s="81" t="s">
        <v>461</v>
      </c>
      <c r="D15" s="100"/>
      <c r="E15" s="101"/>
      <c r="F15" s="138"/>
    </row>
    <row r="16" spans="2:29">
      <c r="B16" s="142"/>
      <c r="C16" s="81" t="s">
        <v>462</v>
      </c>
      <c r="D16" s="100"/>
      <c r="E16" s="101"/>
      <c r="F16" s="138"/>
    </row>
    <row r="17" spans="2:6">
      <c r="B17" s="142"/>
      <c r="C17" s="81" t="s">
        <v>463</v>
      </c>
      <c r="D17" s="100"/>
      <c r="E17" s="101"/>
      <c r="F17" s="138"/>
    </row>
    <row r="18" spans="2:6">
      <c r="B18" s="209">
        <v>1.03</v>
      </c>
      <c r="C18" s="81" t="s">
        <v>459</v>
      </c>
      <c r="D18" s="100"/>
      <c r="E18" s="101"/>
      <c r="F18" s="138"/>
    </row>
    <row r="19" spans="2:6">
      <c r="B19" s="142"/>
      <c r="C19" s="81" t="s">
        <v>460</v>
      </c>
      <c r="D19" s="100"/>
      <c r="E19" s="101"/>
      <c r="F19" s="138"/>
    </row>
    <row r="20" spans="2:6">
      <c r="B20" s="142"/>
      <c r="C20" s="81" t="s">
        <v>461</v>
      </c>
      <c r="D20" s="100"/>
      <c r="E20" s="101"/>
      <c r="F20" s="138"/>
    </row>
    <row r="21" spans="2:6">
      <c r="B21" s="142"/>
      <c r="C21" s="81" t="s">
        <v>462</v>
      </c>
      <c r="D21" s="100"/>
      <c r="E21" s="101"/>
      <c r="F21" s="138"/>
    </row>
    <row r="22" spans="2:6">
      <c r="B22" s="142"/>
      <c r="C22" s="81" t="s">
        <v>463</v>
      </c>
      <c r="D22" s="100"/>
      <c r="E22" s="101"/>
      <c r="F22" s="138"/>
    </row>
    <row r="23" spans="2:6">
      <c r="B23" s="209">
        <v>1.04</v>
      </c>
      <c r="C23" s="81" t="s">
        <v>459</v>
      </c>
      <c r="D23" s="100"/>
      <c r="E23" s="101"/>
      <c r="F23" s="138"/>
    </row>
    <row r="24" spans="2:6">
      <c r="B24" s="142"/>
      <c r="C24" s="81" t="s">
        <v>460</v>
      </c>
      <c r="D24" s="100"/>
      <c r="E24" s="101"/>
      <c r="F24" s="138"/>
    </row>
    <row r="25" spans="2:6">
      <c r="B25" s="142"/>
      <c r="C25" s="81" t="s">
        <v>461</v>
      </c>
      <c r="D25" s="100"/>
      <c r="E25" s="101"/>
      <c r="F25" s="138"/>
    </row>
    <row r="26" spans="2:6">
      <c r="B26" s="142"/>
      <c r="C26" s="81" t="s">
        <v>462</v>
      </c>
      <c r="D26" s="100"/>
      <c r="E26" s="101"/>
      <c r="F26" s="138"/>
    </row>
    <row r="27" spans="2:6">
      <c r="B27" s="142"/>
      <c r="C27" s="81" t="s">
        <v>463</v>
      </c>
      <c r="D27" s="100"/>
      <c r="E27" s="101"/>
      <c r="F27" s="138"/>
    </row>
    <row r="28" spans="2:6">
      <c r="B28" s="209">
        <v>1.05</v>
      </c>
      <c r="C28" s="81" t="s">
        <v>459</v>
      </c>
      <c r="D28" s="100"/>
      <c r="E28" s="101"/>
      <c r="F28" s="138"/>
    </row>
    <row r="29" spans="2:6">
      <c r="B29" s="142"/>
      <c r="C29" s="81" t="s">
        <v>460</v>
      </c>
      <c r="D29" s="100"/>
      <c r="E29" s="101"/>
      <c r="F29" s="138"/>
    </row>
    <row r="30" spans="2:6">
      <c r="B30" s="142"/>
      <c r="C30" s="81" t="s">
        <v>461</v>
      </c>
      <c r="D30" s="100"/>
      <c r="E30" s="101"/>
      <c r="F30" s="138"/>
    </row>
    <row r="31" spans="2:6">
      <c r="B31" s="142"/>
      <c r="C31" s="81" t="s">
        <v>462</v>
      </c>
      <c r="D31" s="100"/>
      <c r="E31" s="101"/>
      <c r="F31" s="138"/>
    </row>
    <row r="32" spans="2:6">
      <c r="B32" s="142"/>
      <c r="C32" s="81" t="s">
        <v>463</v>
      </c>
      <c r="D32" s="100"/>
      <c r="E32" s="101"/>
      <c r="F32" s="138"/>
    </row>
    <row r="33" spans="2:6" ht="13">
      <c r="B33" s="199" t="s">
        <v>11</v>
      </c>
      <c r="C33" s="200"/>
      <c r="D33" s="211"/>
      <c r="E33" s="211"/>
      <c r="F33" s="212"/>
    </row>
    <row r="34" spans="2:6" ht="13">
      <c r="B34" s="202" t="s">
        <v>12</v>
      </c>
      <c r="C34" s="207"/>
      <c r="D34" s="215"/>
      <c r="E34" s="215"/>
      <c r="F34" s="216"/>
    </row>
    <row r="35" spans="2:6">
      <c r="B35" s="209">
        <v>1.06</v>
      </c>
      <c r="C35" s="81" t="s">
        <v>459</v>
      </c>
      <c r="D35" s="100"/>
      <c r="E35" s="101"/>
      <c r="F35" s="138"/>
    </row>
    <row r="36" spans="2:6">
      <c r="B36" s="142"/>
      <c r="C36" s="81" t="s">
        <v>460</v>
      </c>
      <c r="D36" s="100"/>
      <c r="E36" s="101"/>
      <c r="F36" s="138"/>
    </row>
    <row r="37" spans="2:6">
      <c r="B37" s="142"/>
      <c r="C37" s="81" t="s">
        <v>461</v>
      </c>
      <c r="D37" s="100"/>
      <c r="E37" s="101"/>
      <c r="F37" s="138"/>
    </row>
    <row r="38" spans="2:6">
      <c r="B38" s="142"/>
      <c r="C38" s="81" t="s">
        <v>462</v>
      </c>
      <c r="D38" s="100"/>
      <c r="E38" s="101"/>
      <c r="F38" s="138"/>
    </row>
    <row r="39" spans="2:6">
      <c r="B39" s="142"/>
      <c r="C39" s="81" t="s">
        <v>463</v>
      </c>
      <c r="D39" s="100"/>
      <c r="E39" s="101"/>
      <c r="F39" s="138"/>
    </row>
    <row r="40" spans="2:6" ht="13">
      <c r="B40" s="202" t="s">
        <v>13</v>
      </c>
      <c r="C40" s="207"/>
      <c r="D40" s="215"/>
      <c r="E40" s="215"/>
      <c r="F40" s="216"/>
    </row>
    <row r="41" spans="2:6">
      <c r="B41" s="209">
        <v>1.07</v>
      </c>
      <c r="C41" s="81" t="s">
        <v>459</v>
      </c>
      <c r="D41" s="100"/>
      <c r="E41" s="101"/>
      <c r="F41" s="138"/>
    </row>
    <row r="42" spans="2:6">
      <c r="B42" s="142"/>
      <c r="C42" s="81" t="s">
        <v>460</v>
      </c>
      <c r="D42" s="100"/>
      <c r="E42" s="101"/>
      <c r="F42" s="138"/>
    </row>
    <row r="43" spans="2:6">
      <c r="B43" s="142"/>
      <c r="C43" s="81" t="s">
        <v>461</v>
      </c>
      <c r="D43" s="100"/>
      <c r="E43" s="101"/>
      <c r="F43" s="138"/>
    </row>
    <row r="44" spans="2:6">
      <c r="B44" s="142"/>
      <c r="C44" s="81" t="s">
        <v>462</v>
      </c>
      <c r="D44" s="100"/>
      <c r="E44" s="101"/>
      <c r="F44" s="138"/>
    </row>
    <row r="45" spans="2:6">
      <c r="B45" s="142"/>
      <c r="C45" s="81" t="s">
        <v>463</v>
      </c>
      <c r="D45" s="100"/>
      <c r="E45" s="101"/>
      <c r="F45" s="138"/>
    </row>
    <row r="46" spans="2:6" ht="13">
      <c r="B46" s="202" t="s">
        <v>14</v>
      </c>
      <c r="C46" s="207"/>
      <c r="D46" s="215"/>
      <c r="E46" s="215"/>
      <c r="F46" s="216"/>
    </row>
    <row r="47" spans="2:6">
      <c r="B47" s="209">
        <v>1.08</v>
      </c>
      <c r="C47" s="81" t="s">
        <v>459</v>
      </c>
      <c r="D47" s="100"/>
      <c r="E47" s="101"/>
      <c r="F47" s="138"/>
    </row>
    <row r="48" spans="2:6">
      <c r="B48" s="142"/>
      <c r="C48" s="81" t="s">
        <v>460</v>
      </c>
      <c r="D48" s="100"/>
      <c r="E48" s="101"/>
      <c r="F48" s="138"/>
    </row>
    <row r="49" spans="2:6">
      <c r="B49" s="142"/>
      <c r="C49" s="81" t="s">
        <v>461</v>
      </c>
      <c r="D49" s="100"/>
      <c r="E49" s="101"/>
      <c r="F49" s="138"/>
    </row>
    <row r="50" spans="2:6">
      <c r="B50" s="142"/>
      <c r="C50" s="81" t="s">
        <v>462</v>
      </c>
      <c r="D50" s="100"/>
      <c r="E50" s="101"/>
      <c r="F50" s="138"/>
    </row>
    <row r="51" spans="2:6">
      <c r="B51" s="142"/>
      <c r="C51" s="81" t="s">
        <v>463</v>
      </c>
      <c r="D51" s="100"/>
      <c r="E51" s="101"/>
      <c r="F51" s="138"/>
    </row>
    <row r="52" spans="2:6">
      <c r="B52" s="209">
        <v>1.0900000000000001</v>
      </c>
      <c r="C52" s="81" t="s">
        <v>459</v>
      </c>
      <c r="D52" s="100"/>
      <c r="E52" s="101"/>
      <c r="F52" s="138"/>
    </row>
    <row r="53" spans="2:6">
      <c r="B53" s="142"/>
      <c r="C53" s="81" t="s">
        <v>460</v>
      </c>
      <c r="D53" s="100"/>
      <c r="E53" s="101"/>
      <c r="F53" s="138"/>
    </row>
    <row r="54" spans="2:6">
      <c r="B54" s="142"/>
      <c r="C54" s="81" t="s">
        <v>461</v>
      </c>
      <c r="D54" s="100"/>
      <c r="E54" s="101"/>
      <c r="F54" s="138"/>
    </row>
    <row r="55" spans="2:6">
      <c r="B55" s="142"/>
      <c r="C55" s="81" t="s">
        <v>462</v>
      </c>
      <c r="D55" s="100"/>
      <c r="E55" s="101"/>
      <c r="F55" s="138"/>
    </row>
    <row r="56" spans="2:6">
      <c r="B56" s="142"/>
      <c r="C56" s="81" t="s">
        <v>463</v>
      </c>
      <c r="D56" s="100"/>
      <c r="E56" s="101"/>
      <c r="F56" s="138"/>
    </row>
    <row r="57" spans="2:6" ht="13">
      <c r="B57" s="202" t="s">
        <v>16</v>
      </c>
      <c r="C57" s="207"/>
      <c r="D57" s="215"/>
      <c r="E57" s="215"/>
      <c r="F57" s="216"/>
    </row>
    <row r="58" spans="2:6">
      <c r="B58" s="210">
        <v>1.1000000000000001</v>
      </c>
      <c r="C58" s="81" t="s">
        <v>459</v>
      </c>
      <c r="D58" s="100"/>
      <c r="E58" s="101"/>
      <c r="F58" s="138"/>
    </row>
    <row r="59" spans="2:6">
      <c r="B59" s="142"/>
      <c r="C59" s="81" t="s">
        <v>460</v>
      </c>
      <c r="D59" s="100"/>
      <c r="E59" s="101"/>
      <c r="F59" s="138"/>
    </row>
    <row r="60" spans="2:6">
      <c r="B60" s="142"/>
      <c r="C60" s="81" t="s">
        <v>461</v>
      </c>
      <c r="D60" s="100"/>
      <c r="E60" s="101"/>
      <c r="F60" s="138"/>
    </row>
    <row r="61" spans="2:6">
      <c r="B61" s="142"/>
      <c r="C61" s="81" t="s">
        <v>462</v>
      </c>
      <c r="D61" s="100"/>
      <c r="E61" s="101"/>
      <c r="F61" s="138"/>
    </row>
    <row r="62" spans="2:6">
      <c r="B62" s="142"/>
      <c r="C62" s="81" t="s">
        <v>463</v>
      </c>
      <c r="D62" s="100"/>
      <c r="E62" s="101"/>
      <c r="F62" s="138"/>
    </row>
    <row r="63" spans="2:6">
      <c r="B63" s="209">
        <v>1.1100000000000001</v>
      </c>
      <c r="C63" s="81" t="s">
        <v>459</v>
      </c>
      <c r="D63" s="100"/>
      <c r="E63" s="101"/>
      <c r="F63" s="138"/>
    </row>
    <row r="64" spans="2:6">
      <c r="B64" s="142"/>
      <c r="C64" s="81" t="s">
        <v>460</v>
      </c>
      <c r="D64" s="100"/>
      <c r="E64" s="101"/>
      <c r="F64" s="138"/>
    </row>
    <row r="65" spans="2:6">
      <c r="B65" s="142"/>
      <c r="C65" s="81" t="s">
        <v>461</v>
      </c>
      <c r="D65" s="100"/>
      <c r="E65" s="101"/>
      <c r="F65" s="138"/>
    </row>
    <row r="66" spans="2:6">
      <c r="B66" s="142"/>
      <c r="C66" s="81" t="s">
        <v>462</v>
      </c>
      <c r="D66" s="100"/>
      <c r="E66" s="101"/>
      <c r="F66" s="138"/>
    </row>
    <row r="67" spans="2:6">
      <c r="B67" s="142"/>
      <c r="C67" s="81" t="s">
        <v>463</v>
      </c>
      <c r="D67" s="100"/>
      <c r="E67" s="101"/>
      <c r="F67" s="138"/>
    </row>
    <row r="68" spans="2:6" ht="13">
      <c r="B68" s="202" t="s">
        <v>19</v>
      </c>
      <c r="C68" s="207"/>
      <c r="D68" s="215"/>
      <c r="E68" s="215"/>
      <c r="F68" s="216"/>
    </row>
    <row r="69" spans="2:6">
      <c r="B69" s="209">
        <v>1.1200000000000001</v>
      </c>
      <c r="C69" s="81" t="s">
        <v>459</v>
      </c>
      <c r="D69" s="100"/>
      <c r="E69" s="101"/>
      <c r="F69" s="138"/>
    </row>
    <row r="70" spans="2:6">
      <c r="B70" s="142"/>
      <c r="C70" s="81" t="s">
        <v>460</v>
      </c>
      <c r="D70" s="100"/>
      <c r="E70" s="101"/>
      <c r="F70" s="138"/>
    </row>
    <row r="71" spans="2:6">
      <c r="B71" s="142"/>
      <c r="C71" s="81" t="s">
        <v>461</v>
      </c>
      <c r="D71" s="100"/>
      <c r="E71" s="101"/>
      <c r="F71" s="138"/>
    </row>
    <row r="72" spans="2:6">
      <c r="B72" s="142"/>
      <c r="C72" s="81" t="s">
        <v>462</v>
      </c>
      <c r="D72" s="100"/>
      <c r="E72" s="101"/>
      <c r="F72" s="138"/>
    </row>
    <row r="73" spans="2:6">
      <c r="B73" s="142"/>
      <c r="C73" s="81" t="s">
        <v>463</v>
      </c>
      <c r="D73" s="100"/>
      <c r="E73" s="101"/>
      <c r="F73" s="138"/>
    </row>
    <row r="74" spans="2:6">
      <c r="B74" s="209">
        <v>1.1299999999999999</v>
      </c>
      <c r="C74" s="81" t="s">
        <v>459</v>
      </c>
      <c r="D74" s="100"/>
      <c r="E74" s="101"/>
      <c r="F74" s="138"/>
    </row>
    <row r="75" spans="2:6">
      <c r="B75" s="142"/>
      <c r="C75" s="81" t="s">
        <v>460</v>
      </c>
      <c r="D75" s="100"/>
      <c r="E75" s="101"/>
      <c r="F75" s="138"/>
    </row>
    <row r="76" spans="2:6">
      <c r="B76" s="142"/>
      <c r="C76" s="81" t="s">
        <v>461</v>
      </c>
      <c r="D76" s="100"/>
      <c r="E76" s="101"/>
      <c r="F76" s="138"/>
    </row>
    <row r="77" spans="2:6">
      <c r="B77" s="142"/>
      <c r="C77" s="81" t="s">
        <v>462</v>
      </c>
      <c r="D77" s="100"/>
      <c r="E77" s="101"/>
      <c r="F77" s="138"/>
    </row>
    <row r="78" spans="2:6">
      <c r="B78" s="142"/>
      <c r="C78" s="81" t="s">
        <v>463</v>
      </c>
      <c r="D78" s="100"/>
      <c r="E78" s="101"/>
      <c r="F78" s="138"/>
    </row>
    <row r="79" spans="2:6" ht="13">
      <c r="B79" s="202" t="s">
        <v>23</v>
      </c>
      <c r="C79" s="207"/>
      <c r="D79" s="215"/>
      <c r="E79" s="215"/>
      <c r="F79" s="216"/>
    </row>
    <row r="80" spans="2:6">
      <c r="B80" s="209">
        <v>1.1399999999999999</v>
      </c>
      <c r="C80" s="81" t="s">
        <v>459</v>
      </c>
      <c r="D80" s="100"/>
      <c r="E80" s="101"/>
      <c r="F80" s="138"/>
    </row>
    <row r="81" spans="2:6">
      <c r="B81" s="142"/>
      <c r="C81" s="81" t="s">
        <v>460</v>
      </c>
      <c r="D81" s="100"/>
      <c r="E81" s="101"/>
      <c r="F81" s="138"/>
    </row>
    <row r="82" spans="2:6">
      <c r="B82" s="142"/>
      <c r="C82" s="81" t="s">
        <v>461</v>
      </c>
      <c r="D82" s="100"/>
      <c r="E82" s="101"/>
      <c r="F82" s="138"/>
    </row>
    <row r="83" spans="2:6">
      <c r="B83" s="142"/>
      <c r="C83" s="81" t="s">
        <v>462</v>
      </c>
      <c r="D83" s="100"/>
      <c r="E83" s="101"/>
      <c r="F83" s="138"/>
    </row>
    <row r="84" spans="2:6">
      <c r="B84" s="142"/>
      <c r="C84" s="81" t="s">
        <v>463</v>
      </c>
      <c r="D84" s="100"/>
      <c r="E84" s="101"/>
      <c r="F84" s="138"/>
    </row>
    <row r="85" spans="2:6">
      <c r="B85" s="209">
        <v>1.1499999999999999</v>
      </c>
      <c r="C85" s="81" t="s">
        <v>459</v>
      </c>
      <c r="D85" s="100"/>
      <c r="E85" s="101"/>
      <c r="F85" s="138"/>
    </row>
    <row r="86" spans="2:6">
      <c r="B86" s="142"/>
      <c r="C86" s="81" t="s">
        <v>460</v>
      </c>
      <c r="D86" s="100"/>
      <c r="E86" s="101"/>
      <c r="F86" s="138"/>
    </row>
    <row r="87" spans="2:6">
      <c r="B87" s="142"/>
      <c r="C87" s="81" t="s">
        <v>461</v>
      </c>
      <c r="D87" s="100"/>
      <c r="E87" s="101"/>
      <c r="F87" s="138"/>
    </row>
    <row r="88" spans="2:6">
      <c r="B88" s="142"/>
      <c r="C88" s="81" t="s">
        <v>462</v>
      </c>
      <c r="D88" s="100"/>
      <c r="E88" s="101"/>
      <c r="F88" s="138"/>
    </row>
    <row r="89" spans="2:6">
      <c r="B89" s="142"/>
      <c r="C89" s="81" t="s">
        <v>463</v>
      </c>
      <c r="D89" s="100"/>
      <c r="E89" s="101"/>
      <c r="F89" s="138"/>
    </row>
    <row r="90" spans="2:6">
      <c r="B90" s="209">
        <v>1.1599999999999999</v>
      </c>
      <c r="C90" s="81" t="s">
        <v>459</v>
      </c>
      <c r="D90" s="100"/>
      <c r="E90" s="101"/>
      <c r="F90" s="138"/>
    </row>
    <row r="91" spans="2:6">
      <c r="B91" s="142"/>
      <c r="C91" s="81" t="s">
        <v>460</v>
      </c>
      <c r="D91" s="100"/>
      <c r="E91" s="101"/>
      <c r="F91" s="138"/>
    </row>
    <row r="92" spans="2:6">
      <c r="B92" s="142"/>
      <c r="C92" s="81" t="s">
        <v>461</v>
      </c>
      <c r="D92" s="100"/>
      <c r="E92" s="101"/>
      <c r="F92" s="138"/>
    </row>
    <row r="93" spans="2:6">
      <c r="B93" s="142"/>
      <c r="C93" s="81" t="s">
        <v>462</v>
      </c>
      <c r="D93" s="100"/>
      <c r="E93" s="101"/>
      <c r="F93" s="138"/>
    </row>
    <row r="94" spans="2:6">
      <c r="B94" s="142"/>
      <c r="C94" s="81" t="s">
        <v>463</v>
      </c>
      <c r="D94" s="100"/>
      <c r="E94" s="101"/>
      <c r="F94" s="138"/>
    </row>
    <row r="95" spans="2:6">
      <c r="B95" s="209">
        <v>1.17</v>
      </c>
      <c r="C95" s="81" t="s">
        <v>459</v>
      </c>
      <c r="D95" s="100"/>
      <c r="E95" s="101"/>
      <c r="F95" s="138"/>
    </row>
    <row r="96" spans="2:6">
      <c r="B96" s="142"/>
      <c r="C96" s="81" t="s">
        <v>460</v>
      </c>
      <c r="D96" s="100"/>
      <c r="E96" s="101"/>
      <c r="F96" s="138"/>
    </row>
    <row r="97" spans="2:6">
      <c r="B97" s="142"/>
      <c r="C97" s="81" t="s">
        <v>461</v>
      </c>
      <c r="D97" s="100"/>
      <c r="E97" s="101"/>
      <c r="F97" s="138"/>
    </row>
    <row r="98" spans="2:6">
      <c r="B98" s="142"/>
      <c r="C98" s="81" t="s">
        <v>462</v>
      </c>
      <c r="D98" s="100"/>
      <c r="E98" s="101"/>
      <c r="F98" s="138"/>
    </row>
    <row r="99" spans="2:6">
      <c r="B99" s="142"/>
      <c r="C99" s="81" t="s">
        <v>463</v>
      </c>
      <c r="D99" s="100"/>
      <c r="E99" s="101"/>
      <c r="F99" s="138"/>
    </row>
    <row r="100" spans="2:6" ht="13">
      <c r="B100" s="199" t="s">
        <v>27</v>
      </c>
      <c r="C100" s="205"/>
      <c r="D100" s="213"/>
      <c r="E100" s="213"/>
      <c r="F100" s="214"/>
    </row>
    <row r="101" spans="2:6" ht="13">
      <c r="B101" s="202" t="s">
        <v>28</v>
      </c>
      <c r="C101" s="207"/>
      <c r="D101" s="215"/>
      <c r="E101" s="215"/>
      <c r="F101" s="216"/>
    </row>
    <row r="102" spans="2:6">
      <c r="B102" s="209">
        <v>1.18</v>
      </c>
      <c r="C102" s="81" t="s">
        <v>459</v>
      </c>
      <c r="D102" s="100"/>
      <c r="E102" s="101"/>
      <c r="F102" s="138"/>
    </row>
    <row r="103" spans="2:6">
      <c r="B103" s="142"/>
      <c r="C103" s="81" t="s">
        <v>460</v>
      </c>
      <c r="D103" s="100"/>
      <c r="E103" s="101"/>
      <c r="F103" s="138"/>
    </row>
    <row r="104" spans="2:6">
      <c r="B104" s="142"/>
      <c r="C104" s="81" t="s">
        <v>461</v>
      </c>
      <c r="D104" s="100"/>
      <c r="E104" s="101"/>
      <c r="F104" s="138"/>
    </row>
    <row r="105" spans="2:6">
      <c r="B105" s="142"/>
      <c r="C105" s="81" t="s">
        <v>462</v>
      </c>
      <c r="D105" s="100"/>
      <c r="E105" s="101"/>
      <c r="F105" s="138"/>
    </row>
    <row r="106" spans="2:6">
      <c r="B106" s="142"/>
      <c r="C106" s="81" t="s">
        <v>463</v>
      </c>
      <c r="D106" s="100"/>
      <c r="E106" s="101"/>
      <c r="F106" s="138"/>
    </row>
    <row r="107" spans="2:6" ht="13">
      <c r="B107" s="202" t="s">
        <v>602</v>
      </c>
      <c r="C107" s="207"/>
      <c r="D107" s="215"/>
      <c r="E107" s="215"/>
      <c r="F107" s="216"/>
    </row>
    <row r="108" spans="2:6">
      <c r="B108" s="209">
        <v>1.19</v>
      </c>
      <c r="C108" s="81" t="s">
        <v>459</v>
      </c>
      <c r="D108" s="100"/>
      <c r="E108" s="101"/>
      <c r="F108" s="138"/>
    </row>
    <row r="109" spans="2:6">
      <c r="B109" s="142"/>
      <c r="C109" s="81" t="s">
        <v>460</v>
      </c>
      <c r="D109" s="100"/>
      <c r="E109" s="101"/>
      <c r="F109" s="138"/>
    </row>
    <row r="110" spans="2:6">
      <c r="B110" s="142"/>
      <c r="C110" s="81" t="s">
        <v>461</v>
      </c>
      <c r="D110" s="100"/>
      <c r="E110" s="101"/>
      <c r="F110" s="138"/>
    </row>
    <row r="111" spans="2:6">
      <c r="B111" s="142"/>
      <c r="C111" s="81" t="s">
        <v>462</v>
      </c>
      <c r="D111" s="100"/>
      <c r="E111" s="101"/>
      <c r="F111" s="138"/>
    </row>
    <row r="112" spans="2:6">
      <c r="B112" s="142"/>
      <c r="C112" s="81" t="s">
        <v>463</v>
      </c>
      <c r="D112" s="100"/>
      <c r="E112" s="101"/>
      <c r="F112" s="138"/>
    </row>
    <row r="113" spans="2:6" ht="13">
      <c r="B113" s="202" t="s">
        <v>33</v>
      </c>
      <c r="C113" s="207"/>
      <c r="D113" s="215"/>
      <c r="E113" s="215"/>
      <c r="F113" s="216"/>
    </row>
    <row r="114" spans="2:6">
      <c r="B114" s="210">
        <v>1.2</v>
      </c>
      <c r="C114" s="81" t="s">
        <v>459</v>
      </c>
      <c r="D114" s="100"/>
      <c r="E114" s="101"/>
      <c r="F114" s="138"/>
    </row>
    <row r="115" spans="2:6">
      <c r="B115" s="142"/>
      <c r="C115" s="81" t="s">
        <v>460</v>
      </c>
      <c r="D115" s="100"/>
      <c r="E115" s="101"/>
      <c r="F115" s="138"/>
    </row>
    <row r="116" spans="2:6">
      <c r="B116" s="142"/>
      <c r="C116" s="81" t="s">
        <v>461</v>
      </c>
      <c r="D116" s="100"/>
      <c r="E116" s="101"/>
      <c r="F116" s="138"/>
    </row>
    <row r="117" spans="2:6">
      <c r="B117" s="142"/>
      <c r="C117" s="81" t="s">
        <v>462</v>
      </c>
      <c r="D117" s="100"/>
      <c r="E117" s="101"/>
      <c r="F117" s="138"/>
    </row>
    <row r="118" spans="2:6">
      <c r="B118" s="142"/>
      <c r="C118" s="81" t="s">
        <v>463</v>
      </c>
      <c r="D118" s="100"/>
      <c r="E118" s="101"/>
      <c r="F118" s="138"/>
    </row>
    <row r="119" spans="2:6">
      <c r="B119" s="209">
        <v>1.21</v>
      </c>
      <c r="C119" s="81" t="s">
        <v>459</v>
      </c>
      <c r="D119" s="100"/>
      <c r="E119" s="101"/>
      <c r="F119" s="138"/>
    </row>
    <row r="120" spans="2:6">
      <c r="B120" s="142"/>
      <c r="C120" s="81" t="s">
        <v>460</v>
      </c>
      <c r="D120" s="100"/>
      <c r="E120" s="101"/>
      <c r="F120" s="138"/>
    </row>
    <row r="121" spans="2:6">
      <c r="B121" s="142"/>
      <c r="C121" s="81" t="s">
        <v>461</v>
      </c>
      <c r="D121" s="100"/>
      <c r="E121" s="101"/>
      <c r="F121" s="138"/>
    </row>
    <row r="122" spans="2:6">
      <c r="B122" s="142"/>
      <c r="C122" s="81" t="s">
        <v>462</v>
      </c>
      <c r="D122" s="100"/>
      <c r="E122" s="101"/>
      <c r="F122" s="138"/>
    </row>
    <row r="123" spans="2:6">
      <c r="B123" s="142"/>
      <c r="C123" s="81" t="s">
        <v>463</v>
      </c>
      <c r="D123" s="100"/>
      <c r="E123" s="101"/>
      <c r="F123" s="138"/>
    </row>
    <row r="124" spans="2:6" ht="13">
      <c r="B124" s="202" t="s">
        <v>605</v>
      </c>
      <c r="C124" s="207"/>
      <c r="D124" s="215"/>
      <c r="E124" s="215"/>
      <c r="F124" s="216"/>
    </row>
    <row r="125" spans="2:6">
      <c r="B125" s="209">
        <v>1.22</v>
      </c>
      <c r="C125" s="81" t="s">
        <v>459</v>
      </c>
      <c r="D125" s="100"/>
      <c r="E125" s="101"/>
      <c r="F125" s="138"/>
    </row>
    <row r="126" spans="2:6">
      <c r="B126" s="142"/>
      <c r="C126" s="81" t="s">
        <v>460</v>
      </c>
      <c r="D126" s="100"/>
      <c r="E126" s="101"/>
      <c r="F126" s="138"/>
    </row>
    <row r="127" spans="2:6">
      <c r="B127" s="142"/>
      <c r="C127" s="81" t="s">
        <v>461</v>
      </c>
      <c r="D127" s="100"/>
      <c r="E127" s="101"/>
      <c r="F127" s="138"/>
    </row>
    <row r="128" spans="2:6">
      <c r="B128" s="142"/>
      <c r="C128" s="81" t="s">
        <v>462</v>
      </c>
      <c r="D128" s="100"/>
      <c r="E128" s="101"/>
      <c r="F128" s="138"/>
    </row>
    <row r="129" spans="2:6">
      <c r="B129" s="142"/>
      <c r="C129" s="81" t="s">
        <v>463</v>
      </c>
      <c r="D129" s="100"/>
      <c r="E129" s="101"/>
      <c r="F129" s="138"/>
    </row>
    <row r="130" spans="2:6" ht="13">
      <c r="B130" s="202" t="s">
        <v>606</v>
      </c>
      <c r="C130" s="207"/>
      <c r="D130" s="215"/>
      <c r="E130" s="215"/>
      <c r="F130" s="216"/>
    </row>
    <row r="131" spans="2:6">
      <c r="B131" s="209">
        <v>1.23</v>
      </c>
      <c r="C131" s="81" t="s">
        <v>459</v>
      </c>
      <c r="D131" s="100"/>
      <c r="E131" s="101"/>
      <c r="F131" s="138"/>
    </row>
    <row r="132" spans="2:6">
      <c r="B132" s="142"/>
      <c r="C132" s="81" t="s">
        <v>460</v>
      </c>
      <c r="D132" s="100"/>
      <c r="E132" s="101"/>
      <c r="F132" s="138"/>
    </row>
    <row r="133" spans="2:6">
      <c r="B133" s="142"/>
      <c r="C133" s="81" t="s">
        <v>461</v>
      </c>
      <c r="D133" s="100"/>
      <c r="E133" s="101"/>
      <c r="F133" s="138"/>
    </row>
    <row r="134" spans="2:6">
      <c r="B134" s="142"/>
      <c r="C134" s="81" t="s">
        <v>462</v>
      </c>
      <c r="D134" s="100"/>
      <c r="E134" s="101"/>
      <c r="F134" s="138"/>
    </row>
    <row r="135" spans="2:6">
      <c r="B135" s="142"/>
      <c r="C135" s="81" t="s">
        <v>463</v>
      </c>
      <c r="D135" s="100"/>
      <c r="E135" s="101"/>
      <c r="F135" s="138"/>
    </row>
    <row r="136" spans="2:6" ht="13">
      <c r="B136" s="202" t="s">
        <v>40</v>
      </c>
      <c r="C136" s="207"/>
      <c r="D136" s="215"/>
      <c r="E136" s="215"/>
      <c r="F136" s="216"/>
    </row>
    <row r="137" spans="2:6">
      <c r="B137" s="209">
        <v>1.24</v>
      </c>
      <c r="C137" s="81" t="s">
        <v>459</v>
      </c>
      <c r="D137" s="100"/>
      <c r="E137" s="101"/>
      <c r="F137" s="138"/>
    </row>
    <row r="138" spans="2:6">
      <c r="B138" s="142"/>
      <c r="C138" s="81" t="s">
        <v>460</v>
      </c>
      <c r="D138" s="100"/>
      <c r="E138" s="101"/>
      <c r="F138" s="138"/>
    </row>
    <row r="139" spans="2:6">
      <c r="B139" s="142"/>
      <c r="C139" s="81" t="s">
        <v>461</v>
      </c>
      <c r="D139" s="100"/>
      <c r="E139" s="101"/>
      <c r="F139" s="138"/>
    </row>
    <row r="140" spans="2:6">
      <c r="B140" s="142"/>
      <c r="C140" s="81" t="s">
        <v>462</v>
      </c>
      <c r="D140" s="100"/>
      <c r="E140" s="101"/>
      <c r="F140" s="138"/>
    </row>
    <row r="141" spans="2:6">
      <c r="B141" s="142"/>
      <c r="C141" s="81" t="s">
        <v>463</v>
      </c>
      <c r="D141" s="100"/>
      <c r="E141" s="101"/>
      <c r="F141" s="138"/>
    </row>
    <row r="142" spans="2:6" ht="13">
      <c r="B142" s="199" t="s">
        <v>41</v>
      </c>
      <c r="C142" s="205"/>
      <c r="D142" s="213"/>
      <c r="E142" s="213"/>
      <c r="F142" s="214"/>
    </row>
    <row r="143" spans="2:6" ht="13">
      <c r="B143" s="202" t="s">
        <v>607</v>
      </c>
      <c r="C143" s="207"/>
      <c r="D143" s="215"/>
      <c r="E143" s="215"/>
      <c r="F143" s="216"/>
    </row>
    <row r="144" spans="2:6">
      <c r="B144" s="209">
        <v>1.25</v>
      </c>
      <c r="C144" s="81" t="s">
        <v>459</v>
      </c>
      <c r="D144" s="100"/>
      <c r="E144" s="101"/>
      <c r="F144" s="138"/>
    </row>
    <row r="145" spans="2:6">
      <c r="B145" s="142"/>
      <c r="C145" s="81" t="s">
        <v>460</v>
      </c>
      <c r="D145" s="100"/>
      <c r="E145" s="101"/>
      <c r="F145" s="138"/>
    </row>
    <row r="146" spans="2:6">
      <c r="B146" s="142"/>
      <c r="C146" s="81" t="s">
        <v>461</v>
      </c>
      <c r="D146" s="100"/>
      <c r="E146" s="101"/>
      <c r="F146" s="138"/>
    </row>
    <row r="147" spans="2:6">
      <c r="B147" s="142"/>
      <c r="C147" s="81" t="s">
        <v>462</v>
      </c>
      <c r="D147" s="100"/>
      <c r="E147" s="101"/>
      <c r="F147" s="138"/>
    </row>
    <row r="148" spans="2:6">
      <c r="B148" s="142"/>
      <c r="C148" s="81" t="s">
        <v>463</v>
      </c>
      <c r="D148" s="100"/>
      <c r="E148" s="101"/>
      <c r="F148" s="138"/>
    </row>
    <row r="149" spans="2:6">
      <c r="B149" s="209">
        <v>1.26</v>
      </c>
      <c r="C149" s="81" t="s">
        <v>459</v>
      </c>
      <c r="D149" s="100"/>
      <c r="E149" s="101"/>
      <c r="F149" s="138"/>
    </row>
    <row r="150" spans="2:6">
      <c r="B150" s="142"/>
      <c r="C150" s="81" t="s">
        <v>460</v>
      </c>
      <c r="D150" s="100"/>
      <c r="E150" s="101"/>
      <c r="F150" s="138"/>
    </row>
    <row r="151" spans="2:6">
      <c r="B151" s="142"/>
      <c r="C151" s="81" t="s">
        <v>461</v>
      </c>
      <c r="D151" s="100"/>
      <c r="E151" s="101"/>
      <c r="F151" s="138"/>
    </row>
    <row r="152" spans="2:6">
      <c r="B152" s="142"/>
      <c r="C152" s="81" t="s">
        <v>462</v>
      </c>
      <c r="D152" s="100"/>
      <c r="E152" s="101"/>
      <c r="F152" s="138"/>
    </row>
    <row r="153" spans="2:6">
      <c r="B153" s="142"/>
      <c r="C153" s="81" t="s">
        <v>463</v>
      </c>
      <c r="D153" s="100"/>
      <c r="E153" s="101"/>
      <c r="F153" s="138"/>
    </row>
  </sheetData>
  <autoFilter ref="B5:F153" xr:uid="{00000000-0009-0000-0000-000003000000}"/>
  <dataValidations count="2">
    <dataValidation type="list" allowBlank="1" showInputMessage="1" showErrorMessage="1" sqref="F144:F153 F131:F142 F125:F129 F108:F123 F90:F106 F85:F89 F74:F84 F63:F73 F58:F62 F47:F56 F41:F45 F35:F39 F18:F33 F8:F17" xr:uid="{00000000-0002-0000-0300-000000000000}">
      <formula1>$AA$1:$AC$1</formula1>
    </dataValidation>
    <dataValidation type="date" allowBlank="1" showInputMessage="1" showErrorMessage="1" prompt="Enter a date value (for example, 19/10/2020)" sqref="E8:E153" xr:uid="{00000000-0002-0000-0300-000001000000}">
      <formula1>StartDate</formula1>
      <formula2>EndDate</formula2>
    </dataValidation>
  </dataValidations>
  <hyperlinks>
    <hyperlink ref="B8" location="Governance!A1.01" display="Governance!A1.01" xr:uid="{00000000-0004-0000-0300-000000000000}"/>
    <hyperlink ref="B13" location="Governance!A1.02" display="Governance!A1.02" xr:uid="{00000000-0004-0000-0300-000001000000}"/>
    <hyperlink ref="B18" location="Governance!A1.03" display="Governance!A1.03" xr:uid="{00000000-0004-0000-0300-000002000000}"/>
    <hyperlink ref="B23" location="Governance!A1.04" display="Governance!A1.04" xr:uid="{00000000-0004-0000-0300-000003000000}"/>
    <hyperlink ref="B28" location="Governance!A1.05" display="Governance!A1.05" xr:uid="{00000000-0004-0000-0300-000004000000}"/>
    <hyperlink ref="B35" location="Governance!A1.06" display="Governance!A1.06" xr:uid="{00000000-0004-0000-0300-000005000000}"/>
    <hyperlink ref="B41" location="Governance!A1.07" display="Governance!A1.07" xr:uid="{00000000-0004-0000-0300-000006000000}"/>
    <hyperlink ref="B47" location="Governance!A1.08" display="Governance!A1.08" xr:uid="{00000000-0004-0000-0300-000007000000}"/>
    <hyperlink ref="B52" location="Governance!A1.09" display="Governance!A1.09" xr:uid="{00000000-0004-0000-0300-000008000000}"/>
    <hyperlink ref="B58" location="Governance!A1.10" display="Governance!A1.10" xr:uid="{00000000-0004-0000-0300-000009000000}"/>
    <hyperlink ref="B63" location="Governance!A1.11" display="Governance!A1.11" xr:uid="{00000000-0004-0000-0300-00000A000000}"/>
    <hyperlink ref="B69" location="Governance!A1.12" display="Governance!A1.12" xr:uid="{00000000-0004-0000-0300-00000B000000}"/>
    <hyperlink ref="B74" location="Governance!A1.13" display="Governance!A1.13" xr:uid="{00000000-0004-0000-0300-00000C000000}"/>
    <hyperlink ref="B80" location="Governance!A1.14" display="Governance!A1.14" xr:uid="{00000000-0004-0000-0300-00000D000000}"/>
    <hyperlink ref="B85" location="Governance!A1.15" display="Governance!A1.15" xr:uid="{00000000-0004-0000-0300-00000E000000}"/>
    <hyperlink ref="B90" location="Governance!A1.16" display="Governance!A1.16" xr:uid="{00000000-0004-0000-0300-00000F000000}"/>
    <hyperlink ref="B95" location="Governance!A1.17" display="Governance!A1.17" xr:uid="{00000000-0004-0000-0300-000010000000}"/>
    <hyperlink ref="B102" location="Governance!A1.18" display="Governance!A1.18" xr:uid="{00000000-0004-0000-0300-000011000000}"/>
    <hyperlink ref="B108" location="Governance!A1.19" display="Governance!A1.19" xr:uid="{00000000-0004-0000-0300-000012000000}"/>
    <hyperlink ref="B114" location="Governance!A1.20" display="Governance!A1.20" xr:uid="{00000000-0004-0000-0300-000013000000}"/>
    <hyperlink ref="B119" location="Governance!A1.21" display="Governance!A1.21" xr:uid="{00000000-0004-0000-0300-000014000000}"/>
    <hyperlink ref="B125" location="Governance!A1.22" display="Governance!A1.22" xr:uid="{00000000-0004-0000-0300-000015000000}"/>
    <hyperlink ref="B131" location="Governance!A1.23" display="Governance!A1.23" xr:uid="{00000000-0004-0000-0300-000016000000}"/>
    <hyperlink ref="B137" location="Governance!A1.24" display="Governance!A1.24" xr:uid="{00000000-0004-0000-0300-000017000000}"/>
    <hyperlink ref="B144" location="Governance!A1.25" display="Governance!A1.25" xr:uid="{00000000-0004-0000-0300-000018000000}"/>
    <hyperlink ref="B149" location="Governance!A1.26" display="Governance!A1.26" xr:uid="{00000000-0004-0000-0300-00001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7BAD"/>
  </sheetPr>
  <dimension ref="A1:AC29"/>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A2" sqref="A2"/>
    </sheetView>
  </sheetViews>
  <sheetFormatPr defaultColWidth="0" defaultRowHeight="12.5" outlineLevelCol="1"/>
  <cols>
    <col min="1" max="1" width="6.54296875" customWidth="1"/>
    <col min="2" max="2" width="40.54296875" customWidth="1"/>
    <col min="3" max="3" width="36.54296875" customWidth="1" outlineLevel="1"/>
    <col min="4" max="4" width="65.5429687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col min="12" max="16384" width="9.1796875" hidden="1"/>
  </cols>
  <sheetData>
    <row r="1" spans="1:29" ht="13">
      <c r="A1" s="11" t="s">
        <v>819</v>
      </c>
      <c r="Y1" t="s">
        <v>114</v>
      </c>
      <c r="Z1" t="s">
        <v>509</v>
      </c>
      <c r="AA1" t="s">
        <v>502</v>
      </c>
      <c r="AB1" t="s">
        <v>501</v>
      </c>
      <c r="AC1" t="s">
        <v>116</v>
      </c>
    </row>
    <row r="2" spans="1:29" ht="33" customHeight="1">
      <c r="B2" s="4" t="s">
        <v>43</v>
      </c>
      <c r="Y2" t="s">
        <v>117</v>
      </c>
      <c r="Z2" t="s">
        <v>118</v>
      </c>
      <c r="AA2" t="s">
        <v>119</v>
      </c>
    </row>
    <row r="3" spans="1:29" ht="39">
      <c r="A3" s="127" t="s">
        <v>1</v>
      </c>
      <c r="B3" s="32" t="s">
        <v>2</v>
      </c>
      <c r="C3" s="32" t="s">
        <v>3</v>
      </c>
      <c r="D3" s="32" t="s">
        <v>4</v>
      </c>
      <c r="E3" s="32" t="s">
        <v>503</v>
      </c>
      <c r="F3" s="32" t="s">
        <v>5</v>
      </c>
      <c r="G3" s="32" t="s">
        <v>6</v>
      </c>
      <c r="H3" s="104" t="s">
        <v>7</v>
      </c>
      <c r="I3" s="32" t="s">
        <v>8</v>
      </c>
      <c r="J3" s="107" t="s">
        <v>481</v>
      </c>
    </row>
    <row r="4" spans="1:29" ht="13">
      <c r="A4" s="217" t="s">
        <v>44</v>
      </c>
      <c r="B4" s="218"/>
      <c r="C4" s="219"/>
      <c r="D4" s="220"/>
      <c r="E4" s="220"/>
      <c r="F4" s="218"/>
      <c r="G4" s="220"/>
      <c r="H4" s="221"/>
      <c r="I4" s="220"/>
      <c r="J4" s="222"/>
    </row>
    <row r="5" spans="1:29" ht="13">
      <c r="A5" s="188" t="s">
        <v>45</v>
      </c>
      <c r="B5" s="189"/>
      <c r="C5" s="190"/>
      <c r="D5" s="190"/>
      <c r="E5" s="190"/>
      <c r="F5" s="189"/>
      <c r="G5" s="190"/>
      <c r="H5" s="191"/>
      <c r="I5" s="190"/>
      <c r="J5" s="224"/>
    </row>
    <row r="6" spans="1:29" ht="100">
      <c r="A6" s="40">
        <v>2.0099999999999998</v>
      </c>
      <c r="B6" s="162" t="s">
        <v>608</v>
      </c>
      <c r="C6" s="195" t="s">
        <v>626</v>
      </c>
      <c r="D6" s="35"/>
      <c r="E6" s="39" t="str">
        <f>IF(R2.01=$Y$1,100%,IF(R2.01=$Z$1,80%,IF(R2.01=$AA$1,50%,IF(R2.01=$AB$1,20%,""))))</f>
        <v/>
      </c>
      <c r="F6" s="33"/>
      <c r="G6" s="34"/>
      <c r="H6" s="105"/>
      <c r="I6" s="34"/>
      <c r="J6" s="226" t="s">
        <v>635</v>
      </c>
    </row>
    <row r="7" spans="1:29" ht="13">
      <c r="A7" s="188" t="s">
        <v>46</v>
      </c>
      <c r="B7" s="189"/>
      <c r="C7" s="190"/>
      <c r="D7" s="190"/>
      <c r="E7" s="190"/>
      <c r="F7" s="189"/>
      <c r="G7" s="190"/>
      <c r="H7" s="191"/>
      <c r="I7" s="225"/>
      <c r="J7" s="224"/>
    </row>
    <row r="8" spans="1:29" ht="100">
      <c r="A8" s="40">
        <v>2.02</v>
      </c>
      <c r="B8" s="162" t="s">
        <v>608</v>
      </c>
      <c r="C8" s="195" t="s">
        <v>627</v>
      </c>
      <c r="D8" s="35"/>
      <c r="E8" s="39" t="str">
        <f>IF(R2.02=$Y$1,100%,IF(R2.02=$Z$1,80%,IF(R2.02=$AA$1,50%,IF(R2.02=$AB$1,20%,""))))</f>
        <v/>
      </c>
      <c r="F8" s="33"/>
      <c r="G8" s="34"/>
      <c r="H8" s="105"/>
      <c r="I8" s="34"/>
      <c r="J8" s="226" t="s">
        <v>636</v>
      </c>
    </row>
    <row r="9" spans="1:29" ht="13">
      <c r="A9" s="217" t="s">
        <v>47</v>
      </c>
      <c r="B9" s="218"/>
      <c r="C9" s="219"/>
      <c r="D9" s="220"/>
      <c r="E9" s="220"/>
      <c r="F9" s="218"/>
      <c r="G9" s="220"/>
      <c r="H9" s="221"/>
      <c r="I9" s="220"/>
      <c r="J9" s="223"/>
    </row>
    <row r="10" spans="1:29" ht="13">
      <c r="A10" s="188" t="s">
        <v>48</v>
      </c>
      <c r="B10" s="189"/>
      <c r="C10" s="190"/>
      <c r="D10" s="190"/>
      <c r="E10" s="190"/>
      <c r="F10" s="189"/>
      <c r="G10" s="190"/>
      <c r="H10" s="191"/>
      <c r="I10" s="190"/>
      <c r="J10" s="224"/>
    </row>
    <row r="11" spans="1:29" ht="125">
      <c r="A11" s="40">
        <v>2.0299999999999998</v>
      </c>
      <c r="B11" s="162" t="s">
        <v>609</v>
      </c>
      <c r="C11" s="195" t="s">
        <v>628</v>
      </c>
      <c r="D11" s="35"/>
      <c r="E11" s="39" t="str">
        <f>IF(R2.03=$Y$1,100%,IF(R2.03=$Z$1,80%,IF(R2.03=$AA$1,50%,IF(R2.03=$AB$1,20%,""))))</f>
        <v/>
      </c>
      <c r="F11" s="33"/>
      <c r="G11" s="34"/>
      <c r="H11" s="105"/>
      <c r="I11" s="34"/>
      <c r="J11" s="226" t="s">
        <v>637</v>
      </c>
    </row>
    <row r="12" spans="1:29" ht="13">
      <c r="A12" s="188" t="s">
        <v>619</v>
      </c>
      <c r="B12" s="189"/>
      <c r="C12" s="190"/>
      <c r="D12" s="190"/>
      <c r="E12" s="190"/>
      <c r="F12" s="189"/>
      <c r="G12" s="190"/>
      <c r="H12" s="191"/>
      <c r="I12" s="190"/>
      <c r="J12" s="224"/>
    </row>
    <row r="13" spans="1:29" ht="62.5">
      <c r="A13" s="40">
        <v>2.04</v>
      </c>
      <c r="B13" s="168" t="s">
        <v>610</v>
      </c>
      <c r="C13" s="195" t="s">
        <v>629</v>
      </c>
      <c r="D13" s="35"/>
      <c r="E13" s="39" t="str">
        <f>IF(R2.04=$Y$1,100%,IF(R2.04=$Z$1,80%,IF(R2.04=$AA$1,50%,IF(R2.04=$AB$1,20%,""))))</f>
        <v/>
      </c>
      <c r="F13" s="33"/>
      <c r="G13" s="34"/>
      <c r="H13" s="105"/>
      <c r="I13" s="34"/>
      <c r="J13" s="226" t="s">
        <v>638</v>
      </c>
    </row>
    <row r="14" spans="1:29" ht="62.5">
      <c r="A14" s="40">
        <v>2.0499999999999998</v>
      </c>
      <c r="B14" s="168" t="s">
        <v>611</v>
      </c>
      <c r="C14" s="195" t="s">
        <v>630</v>
      </c>
      <c r="D14" s="35"/>
      <c r="E14" s="39" t="str">
        <f>IF(R2.05=$Y$1,100%,IF(R2.05=$Z$1,80%,IF(R2.05=$AA$1,50%,IF(R2.05=$AB$1,20%,""))))</f>
        <v/>
      </c>
      <c r="F14" s="33"/>
      <c r="G14" s="34"/>
      <c r="H14" s="105"/>
      <c r="I14" s="34"/>
      <c r="J14" s="226" t="s">
        <v>639</v>
      </c>
    </row>
    <row r="15" spans="1:29" ht="162.5">
      <c r="A15" s="40">
        <v>2.06</v>
      </c>
      <c r="B15" s="162" t="s">
        <v>612</v>
      </c>
      <c r="C15" s="195" t="s">
        <v>631</v>
      </c>
      <c r="D15" s="35"/>
      <c r="E15" s="39" t="str">
        <f>IF(R2.06=$Y$1,100%,IF(R2.06=$Z$1,80%,IF(R2.06=$AA$1,50%,IF(R2.06=$AB$1,20%,""))))</f>
        <v/>
      </c>
      <c r="F15" s="33"/>
      <c r="G15" s="34"/>
      <c r="H15" s="105"/>
      <c r="I15" s="34"/>
      <c r="J15" s="226" t="s">
        <v>640</v>
      </c>
    </row>
    <row r="16" spans="1:29" ht="62.5">
      <c r="A16" s="40">
        <v>2.0699999999999998</v>
      </c>
      <c r="B16" s="168" t="s">
        <v>613</v>
      </c>
      <c r="C16" s="195" t="s">
        <v>632</v>
      </c>
      <c r="D16" s="35"/>
      <c r="E16" s="39" t="str">
        <f>IF(R2.07=$Y$1,100%,IF(R2.07=$Z$1,80%,IF(R2.07=$AA$1,50%,IF(R2.07=$AB$1,20%,""))))</f>
        <v/>
      </c>
      <c r="F16" s="33"/>
      <c r="G16" s="34"/>
      <c r="H16" s="105"/>
      <c r="I16" s="34"/>
      <c r="J16" s="226" t="s">
        <v>641</v>
      </c>
    </row>
    <row r="17" spans="1:10" ht="13">
      <c r="A17" s="188" t="s">
        <v>620</v>
      </c>
      <c r="B17" s="189"/>
      <c r="C17" s="190"/>
      <c r="D17" s="190"/>
      <c r="E17" s="190"/>
      <c r="F17" s="189"/>
      <c r="G17" s="190"/>
      <c r="H17" s="191"/>
      <c r="I17" s="190"/>
      <c r="J17" s="224"/>
    </row>
    <row r="18" spans="1:10" ht="62.5">
      <c r="A18" s="40">
        <v>2.08</v>
      </c>
      <c r="B18" s="162" t="s">
        <v>614</v>
      </c>
      <c r="C18" s="195" t="s">
        <v>633</v>
      </c>
      <c r="D18" s="35"/>
      <c r="E18" s="39" t="str">
        <f>IF(R2.08=$Y$1,100%,IF(R2.08=$Z$1,80%,IF(R2.08=$AA$1,50%,IF(R2.08=$AB$1,20%,""))))</f>
        <v/>
      </c>
      <c r="F18" s="33"/>
      <c r="G18" s="34"/>
      <c r="H18" s="105"/>
      <c r="I18" s="34"/>
      <c r="J18" s="226" t="s">
        <v>642</v>
      </c>
    </row>
    <row r="19" spans="1:10" ht="62.5">
      <c r="A19" s="40">
        <v>2.09</v>
      </c>
      <c r="B19" s="162" t="s">
        <v>615</v>
      </c>
      <c r="C19" s="195" t="s">
        <v>634</v>
      </c>
      <c r="D19" s="35"/>
      <c r="E19" s="39" t="str">
        <f>IF(R2.09=$Y$1,100%,IF(R2.09=$Z$1,80%,IF(R2.09=$AA$1,50%,IF(R2.09=$AB$1,20%,""))))</f>
        <v/>
      </c>
      <c r="F19" s="33"/>
      <c r="G19" s="34"/>
      <c r="H19" s="105"/>
      <c r="I19" s="34"/>
      <c r="J19" s="226" t="s">
        <v>643</v>
      </c>
    </row>
    <row r="20" spans="1:10" ht="13">
      <c r="A20" s="217" t="s">
        <v>49</v>
      </c>
      <c r="B20" s="218"/>
      <c r="C20" s="219"/>
      <c r="D20" s="220"/>
      <c r="E20" s="220"/>
      <c r="F20" s="218"/>
      <c r="G20" s="220"/>
      <c r="H20" s="221"/>
      <c r="I20" s="220"/>
      <c r="J20" s="223"/>
    </row>
    <row r="21" spans="1:10" ht="13">
      <c r="A21" s="188" t="s">
        <v>621</v>
      </c>
      <c r="B21" s="189"/>
      <c r="C21" s="190"/>
      <c r="D21" s="190"/>
      <c r="E21" s="190"/>
      <c r="F21" s="189"/>
      <c r="G21" s="190"/>
      <c r="H21" s="191"/>
      <c r="I21" s="190"/>
      <c r="J21" s="224"/>
    </row>
    <row r="22" spans="1:10" ht="175">
      <c r="A22" s="41">
        <v>2.1</v>
      </c>
      <c r="B22" s="162" t="s">
        <v>616</v>
      </c>
      <c r="C22" s="195" t="s">
        <v>50</v>
      </c>
      <c r="D22" s="35"/>
      <c r="E22" s="39" t="str">
        <f>IF(R2.10=$Y$1,100%,IF(R2.10=$Z$1,80%,IF(R2.10=$AA$1,50%,IF(R2.10=$AB$1,20%,""))))</f>
        <v/>
      </c>
      <c r="F22" s="33"/>
      <c r="G22" s="34"/>
      <c r="H22" s="105"/>
      <c r="I22" s="34"/>
      <c r="J22" s="226" t="s">
        <v>482</v>
      </c>
    </row>
    <row r="23" spans="1:10" ht="13">
      <c r="A23" s="188" t="s">
        <v>622</v>
      </c>
      <c r="B23" s="189"/>
      <c r="C23" s="190"/>
      <c r="D23" s="190"/>
      <c r="E23" s="190"/>
      <c r="F23" s="189"/>
      <c r="G23" s="190"/>
      <c r="H23" s="191"/>
      <c r="I23" s="190"/>
      <c r="J23" s="224"/>
    </row>
    <row r="24" spans="1:10" ht="137.5">
      <c r="A24" s="40">
        <v>2.11</v>
      </c>
      <c r="B24" s="162" t="s">
        <v>617</v>
      </c>
      <c r="C24" s="195" t="s">
        <v>51</v>
      </c>
      <c r="D24" s="35"/>
      <c r="E24" s="39" t="str">
        <f>IF(R2.11=$Y$1,100%,IF(R2.11=$Z$1,80%,IF(R2.11=$AA$1,50%,IF(R2.11=$AB$1,20%,""))))</f>
        <v/>
      </c>
      <c r="F24" s="33"/>
      <c r="G24" s="34"/>
      <c r="H24" s="105"/>
      <c r="I24" s="34"/>
      <c r="J24" s="226" t="s">
        <v>483</v>
      </c>
    </row>
    <row r="25" spans="1:10" ht="13">
      <c r="A25" s="188" t="s">
        <v>623</v>
      </c>
      <c r="B25" s="189"/>
      <c r="C25" s="190"/>
      <c r="D25" s="190"/>
      <c r="E25" s="190"/>
      <c r="F25" s="189"/>
      <c r="G25" s="190"/>
      <c r="H25" s="191"/>
      <c r="I25" s="190"/>
      <c r="J25" s="224"/>
    </row>
    <row r="26" spans="1:10" ht="162.5">
      <c r="A26" s="40">
        <v>2.12</v>
      </c>
      <c r="B26" s="162" t="s">
        <v>618</v>
      </c>
      <c r="C26" s="195" t="s">
        <v>52</v>
      </c>
      <c r="D26" s="35"/>
      <c r="E26" s="39" t="str">
        <f>IF(R2.12=$Y$1,100%,IF(R2.12=$Z$1,80%,IF(R2.12=$AA$1,50%,IF(R2.12=$AB$1,20%,""))))</f>
        <v/>
      </c>
      <c r="F26" s="33"/>
      <c r="G26" s="34"/>
      <c r="H26" s="105"/>
      <c r="I26" s="34"/>
      <c r="J26" s="226" t="s">
        <v>484</v>
      </c>
    </row>
    <row r="27" spans="1:10" ht="13">
      <c r="A27" s="217" t="s">
        <v>624</v>
      </c>
      <c r="B27" s="218"/>
      <c r="C27" s="219"/>
      <c r="D27" s="220"/>
      <c r="E27" s="220"/>
      <c r="F27" s="218"/>
      <c r="G27" s="220"/>
      <c r="H27" s="221"/>
      <c r="I27" s="220"/>
      <c r="J27" s="223"/>
    </row>
    <row r="28" spans="1:10" ht="13">
      <c r="A28" s="188" t="s">
        <v>625</v>
      </c>
      <c r="B28" s="189"/>
      <c r="C28" s="190"/>
      <c r="D28" s="190"/>
      <c r="E28" s="190"/>
      <c r="F28" s="189"/>
      <c r="G28" s="190"/>
      <c r="H28" s="191"/>
      <c r="I28" s="190"/>
      <c r="J28" s="224"/>
    </row>
    <row r="29" spans="1:10" ht="62.5">
      <c r="A29" s="40">
        <v>2.13</v>
      </c>
      <c r="B29" s="168" t="s">
        <v>818</v>
      </c>
      <c r="C29" s="195" t="s">
        <v>53</v>
      </c>
      <c r="D29" s="35"/>
      <c r="E29" s="39"/>
      <c r="F29" s="33"/>
      <c r="G29" s="34"/>
      <c r="H29" s="105"/>
      <c r="I29" s="34"/>
      <c r="J29" s="226" t="s">
        <v>485</v>
      </c>
    </row>
  </sheetData>
  <autoFilter ref="A3:J29" xr:uid="{00000000-0009-0000-0000-000004000000}">
    <filterColumn colId="3">
      <customFilters>
        <customFilter operator="notEqual" val=" "/>
      </customFilters>
    </filterColumn>
  </autoFilter>
  <conditionalFormatting sqref="D4 D6">
    <cfRule type="cellIs" dxfId="87" priority="26" operator="equal">
      <formula>"Not met"</formula>
    </cfRule>
  </conditionalFormatting>
  <conditionalFormatting sqref="D8">
    <cfRule type="cellIs" dxfId="86" priority="7" operator="equal">
      <formula>"Not met"</formula>
    </cfRule>
  </conditionalFormatting>
  <conditionalFormatting sqref="D11">
    <cfRule type="cellIs" dxfId="85" priority="6" operator="equal">
      <formula>"Not met"</formula>
    </cfRule>
  </conditionalFormatting>
  <conditionalFormatting sqref="D13:D16">
    <cfRule type="cellIs" dxfId="84" priority="5" operator="equal">
      <formula>"Not met"</formula>
    </cfRule>
  </conditionalFormatting>
  <conditionalFormatting sqref="D18:D20">
    <cfRule type="cellIs" dxfId="83" priority="2" operator="equal">
      <formula>"Not met"</formula>
    </cfRule>
  </conditionalFormatting>
  <conditionalFormatting sqref="D22">
    <cfRule type="cellIs" dxfId="82" priority="4" operator="equal">
      <formula>"Not met"</formula>
    </cfRule>
  </conditionalFormatting>
  <conditionalFormatting sqref="D24 D29">
    <cfRule type="cellIs" dxfId="81" priority="3" operator="equal">
      <formula>"Not met"</formula>
    </cfRule>
  </conditionalFormatting>
  <conditionalFormatting sqref="D26:D27">
    <cfRule type="cellIs" dxfId="80" priority="1" operator="equal">
      <formula>"Not met"</formula>
    </cfRule>
  </conditionalFormatting>
  <conditionalFormatting sqref="D9:E9">
    <cfRule type="cellIs" dxfId="79" priority="12" operator="equal">
      <formula>"Not met"</formula>
    </cfRule>
  </conditionalFormatting>
  <dataValidations count="5">
    <dataValidation type="list" allowBlank="1" showInputMessage="1" showErrorMessage="1" sqref="I6 I24:I29 I18:I22 I11:I16 I8" xr:uid="{00000000-0002-0000-0400-000000000000}">
      <formula1>$Y$2:$AA$2</formula1>
    </dataValidation>
    <dataValidation type="list" allowBlank="1" showInputMessage="1" showErrorMessage="1" sqref="D6 D24:D28 D18:D22 D11:D16 D8" xr:uid="{00000000-0002-0000-0400-000001000000}">
      <formula1>$Y$1:$AB$1</formula1>
    </dataValidation>
    <dataValidation allowBlank="1" showInputMessage="1" showErrorMessage="1" prompt="Value must be between 0% to 100%." sqref="E13:E16 E22 E6 E8 E11 E18:E19 E24 E26 E29" xr:uid="{00000000-0002-0000-0400-000002000000}"/>
    <dataValidation type="list" allowBlank="1" showInputMessage="1" showErrorMessage="1" sqref="D29" xr:uid="{00000000-0002-0000-0400-000004000000}">
      <formula1>$Y$1:$AC$1</formula1>
    </dataValidation>
    <dataValidation type="date" allowBlank="1" showInputMessage="1" showErrorMessage="1" prompt="Enter a date value (for example, 19/10/2020)" sqref="H6:H29" xr:uid="{00000000-0002-0000-0400-000003000000}">
      <formula1>StartDate</formula1>
      <formula2>EndDate</formula2>
    </dataValidation>
  </dataValidations>
  <hyperlinks>
    <hyperlink ref="C6" location="'Part-EL'!E2.01" display="Click here to navigate to the list of evidence for Action 2.1" xr:uid="{00000000-0004-0000-0400-000000000000}"/>
    <hyperlink ref="J6" location="'Part-TL'!T2.01" display="Click here to navigate to the task list for Action 2.1" xr:uid="{00000000-0004-0000-0400-000001000000}"/>
    <hyperlink ref="J8" location="'Part-TL'!T2.02" display="Click here to navigate to the task list for Action 2.2" xr:uid="{00000000-0004-0000-0400-000002000000}"/>
    <hyperlink ref="J11" location="'Part-TL'!T2.03" display="Click here to navigate to the task list for Action 2.3" xr:uid="{00000000-0004-0000-0400-000003000000}"/>
    <hyperlink ref="J13" location="'Part-TL'!T2.04" display="Click here to navigate to the task list for Action 2.4" xr:uid="{00000000-0004-0000-0400-000004000000}"/>
    <hyperlink ref="J14" location="'Part-TL'!T2.05" display="Click here to navigate to the task list for Action 2.5" xr:uid="{00000000-0004-0000-0400-000005000000}"/>
    <hyperlink ref="J15" location="'Part-TL'!T2.06" display="Click here to navigate to the task list for Action 2.6" xr:uid="{00000000-0004-0000-0400-000006000000}"/>
    <hyperlink ref="J16" location="'Part-TL'!T2.07" display="Click here to navigate to the task list for Action 2.7" xr:uid="{00000000-0004-0000-0400-000007000000}"/>
    <hyperlink ref="J18" location="'Part-TL'!T2.08" display="Click here to navigate to the task list for Action 2.8" xr:uid="{00000000-0004-0000-0400-000008000000}"/>
    <hyperlink ref="J19" location="'Part-TL'!T2.09" display="Click here to navigate to the task list for Action 2.9" xr:uid="{00000000-0004-0000-0400-000009000000}"/>
    <hyperlink ref="J22" location="'Part-TL'!T2.10" display="Click here to navigate to the task list for Action 2.10" xr:uid="{00000000-0004-0000-0400-00000A000000}"/>
    <hyperlink ref="J24" location="'Part-TL'!T2.11" display="Click here to navigate to the task list for Action 2.11" xr:uid="{00000000-0004-0000-0400-00000B000000}"/>
    <hyperlink ref="J26" location="'Part-TL'!T2.12" display="Click here to navigate to the task list for Action 2.12" xr:uid="{00000000-0004-0000-0400-00000C000000}"/>
    <hyperlink ref="J29" location="'Part-TL'!T2.13" display="Click here to navigate to the task list for Action 2.12" xr:uid="{00000000-0004-0000-0400-00000D000000}"/>
    <hyperlink ref="C8" location="'Part-EL'!E2.02" display="Click here to navigate to the list of evidence for Action 2.2" xr:uid="{00000000-0004-0000-0400-00000F000000}"/>
    <hyperlink ref="C11" location="'Part-EL'!E2.03" display="Click here to navigate to the list of evidence for Action 2.3" xr:uid="{00000000-0004-0000-0400-000010000000}"/>
    <hyperlink ref="C13" location="'Part-EL'!E2.04" display="Click here to navigate to the list of evidence for Action 2.4" xr:uid="{00000000-0004-0000-0400-000011000000}"/>
    <hyperlink ref="C14" location="'Part-EL'!E2.05" display="Click here to navigate to the list of evidence for Action 2.5" xr:uid="{00000000-0004-0000-0400-000012000000}"/>
    <hyperlink ref="C15" location="'Part-EL'!E2.06" display="Click here to navigate to the list of evidence for Action 2.6" xr:uid="{00000000-0004-0000-0400-000013000000}"/>
    <hyperlink ref="C16" location="'Part-EL'!E2.07" display="Click here to navigate to the list of evidence for Action 2.7" xr:uid="{00000000-0004-0000-0400-000014000000}"/>
    <hyperlink ref="C18" location="'Part-EL'!E2.08" display="Click here to navigate to the list of evidence for Action 2.8" xr:uid="{00000000-0004-0000-0400-000015000000}"/>
    <hyperlink ref="C19" location="'Part-EL'!E2.09" display="Click here to navigate to the list of evidence for Action 2.9" xr:uid="{00000000-0004-0000-0400-000016000000}"/>
    <hyperlink ref="C22" location="'Part-EL'!E2.10" display="Click here to navigate to the list of evidence for Action 2.10" xr:uid="{00000000-0004-0000-0400-000017000000}"/>
    <hyperlink ref="C24" location="'Part-EL'!E2.11" display="Click here to navigate to the list of evidence for Action 2.11" xr:uid="{00000000-0004-0000-0400-000018000000}"/>
    <hyperlink ref="C26" location="'Part-EL'!E2.12" display="Click here to navigate to the list of evidence for Action 2.12" xr:uid="{00000000-0004-0000-0400-000019000000}"/>
    <hyperlink ref="C29" location="'Part-EL'!E2.13" display="Click here to navigate to the list of evidence for Action 2.13" xr:uid="{00000000-0004-0000-0400-00001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ECF2"/>
  </sheetPr>
  <dimension ref="A1:F83"/>
  <sheetViews>
    <sheetView showGridLines="0" workbookViewId="0">
      <pane ySplit="5" topLeftCell="A36" activePane="bottomLeft" state="frozen"/>
      <selection activeCell="C3" sqref="C3"/>
      <selection pane="bottomLeft" activeCell="C61" sqref="C61"/>
    </sheetView>
  </sheetViews>
  <sheetFormatPr defaultColWidth="0" defaultRowHeight="12.5"/>
  <cols>
    <col min="1" max="1" width="1.7265625" customWidth="1"/>
    <col min="2" max="2" width="6.7265625" customWidth="1"/>
    <col min="3" max="4" width="91.7265625" customWidth="1"/>
    <col min="5" max="5" width="1.7265625" customWidth="1"/>
    <col min="6" max="16384" width="9.1796875" hidden="1"/>
  </cols>
  <sheetData>
    <row r="1" spans="2:4" ht="13">
      <c r="B1" s="11" t="s">
        <v>820</v>
      </c>
    </row>
    <row r="3" spans="2:4" ht="25">
      <c r="B3" s="31" t="s">
        <v>43</v>
      </c>
    </row>
    <row r="5" spans="2:4" s="122" customFormat="1" ht="25.5" customHeight="1">
      <c r="B5" s="119" t="s">
        <v>1</v>
      </c>
      <c r="C5" s="125" t="s">
        <v>457</v>
      </c>
      <c r="D5" s="126" t="s">
        <v>458</v>
      </c>
    </row>
    <row r="6" spans="2:4" ht="13">
      <c r="B6" s="227" t="s">
        <v>44</v>
      </c>
      <c r="C6" s="228"/>
      <c r="D6" s="229"/>
    </row>
    <row r="7" spans="2:4" ht="13">
      <c r="B7" s="232" t="s">
        <v>45</v>
      </c>
      <c r="C7" s="203"/>
      <c r="D7" s="234"/>
    </row>
    <row r="8" spans="2:4">
      <c r="B8" s="235">
        <v>2.0099999999999998</v>
      </c>
      <c r="C8" s="81" t="s">
        <v>451</v>
      </c>
      <c r="D8" s="92"/>
    </row>
    <row r="9" spans="2:4">
      <c r="B9" s="143"/>
      <c r="C9" s="81" t="s">
        <v>452</v>
      </c>
      <c r="D9" s="92"/>
    </row>
    <row r="10" spans="2:4">
      <c r="B10" s="143"/>
      <c r="C10" s="81" t="s">
        <v>453</v>
      </c>
      <c r="D10" s="92"/>
    </row>
    <row r="11" spans="2:4">
      <c r="B11" s="143"/>
      <c r="C11" s="81" t="s">
        <v>454</v>
      </c>
      <c r="D11" s="92"/>
    </row>
    <row r="12" spans="2:4">
      <c r="B12" s="143"/>
      <c r="C12" s="81" t="s">
        <v>455</v>
      </c>
      <c r="D12" s="92"/>
    </row>
    <row r="13" spans="2:4" ht="13">
      <c r="B13" s="232" t="s">
        <v>46</v>
      </c>
      <c r="C13" s="207"/>
      <c r="D13" s="233"/>
    </row>
    <row r="14" spans="2:4">
      <c r="B14" s="235">
        <v>2.02</v>
      </c>
      <c r="C14" s="81" t="s">
        <v>451</v>
      </c>
      <c r="D14" s="92"/>
    </row>
    <row r="15" spans="2:4">
      <c r="B15" s="143"/>
      <c r="C15" s="81" t="s">
        <v>452</v>
      </c>
      <c r="D15" s="92"/>
    </row>
    <row r="16" spans="2:4">
      <c r="B16" s="143"/>
      <c r="C16" s="81" t="s">
        <v>453</v>
      </c>
      <c r="D16" s="92"/>
    </row>
    <row r="17" spans="2:4">
      <c r="B17" s="143"/>
      <c r="C17" s="81" t="s">
        <v>454</v>
      </c>
      <c r="D17" s="92"/>
    </row>
    <row r="18" spans="2:4">
      <c r="B18" s="143"/>
      <c r="C18" s="81" t="s">
        <v>455</v>
      </c>
      <c r="D18" s="92"/>
    </row>
    <row r="19" spans="2:4" ht="13">
      <c r="B19" s="227" t="s">
        <v>47</v>
      </c>
      <c r="C19" s="230"/>
      <c r="D19" s="231"/>
    </row>
    <row r="20" spans="2:4" ht="13">
      <c r="B20" s="232" t="s">
        <v>644</v>
      </c>
      <c r="C20" s="207"/>
      <c r="D20" s="233"/>
    </row>
    <row r="21" spans="2:4">
      <c r="B21" s="235">
        <v>2.0299999999999998</v>
      </c>
      <c r="C21" s="81" t="s">
        <v>451</v>
      </c>
      <c r="D21" s="92"/>
    </row>
    <row r="22" spans="2:4">
      <c r="B22" s="143"/>
      <c r="C22" s="81" t="s">
        <v>452</v>
      </c>
      <c r="D22" s="92"/>
    </row>
    <row r="23" spans="2:4">
      <c r="B23" s="143"/>
      <c r="C23" s="81" t="s">
        <v>453</v>
      </c>
      <c r="D23" s="92"/>
    </row>
    <row r="24" spans="2:4">
      <c r="B24" s="143"/>
      <c r="C24" s="81" t="s">
        <v>454</v>
      </c>
      <c r="D24" s="92"/>
    </row>
    <row r="25" spans="2:4">
      <c r="B25" s="143"/>
      <c r="C25" s="81" t="s">
        <v>455</v>
      </c>
      <c r="D25" s="92"/>
    </row>
    <row r="26" spans="2:4" ht="13">
      <c r="B26" s="232" t="s">
        <v>619</v>
      </c>
      <c r="C26" s="207"/>
      <c r="D26" s="233"/>
    </row>
    <row r="27" spans="2:4">
      <c r="B27" s="235">
        <v>2.04</v>
      </c>
      <c r="C27" s="81" t="s">
        <v>451</v>
      </c>
      <c r="D27" s="92"/>
    </row>
    <row r="28" spans="2:4">
      <c r="B28" s="143"/>
      <c r="C28" s="81" t="s">
        <v>452</v>
      </c>
      <c r="D28" s="92"/>
    </row>
    <row r="29" spans="2:4">
      <c r="B29" s="143"/>
      <c r="C29" s="81" t="s">
        <v>453</v>
      </c>
      <c r="D29" s="92"/>
    </row>
    <row r="30" spans="2:4">
      <c r="B30" s="143"/>
      <c r="C30" s="81" t="s">
        <v>454</v>
      </c>
      <c r="D30" s="92"/>
    </row>
    <row r="31" spans="2:4">
      <c r="B31" s="143"/>
      <c r="C31" s="81" t="s">
        <v>455</v>
      </c>
      <c r="D31" s="92"/>
    </row>
    <row r="32" spans="2:4">
      <c r="B32" s="235">
        <v>2.0499999999999998</v>
      </c>
      <c r="C32" s="81" t="s">
        <v>451</v>
      </c>
      <c r="D32" s="92"/>
    </row>
    <row r="33" spans="2:4">
      <c r="B33" s="143"/>
      <c r="C33" s="81" t="s">
        <v>452</v>
      </c>
      <c r="D33" s="92"/>
    </row>
    <row r="34" spans="2:4">
      <c r="B34" s="143"/>
      <c r="C34" s="81" t="s">
        <v>453</v>
      </c>
      <c r="D34" s="92"/>
    </row>
    <row r="35" spans="2:4">
      <c r="B35" s="143"/>
      <c r="C35" s="81" t="s">
        <v>454</v>
      </c>
      <c r="D35" s="92"/>
    </row>
    <row r="36" spans="2:4">
      <c r="B36" s="143"/>
      <c r="C36" s="81" t="s">
        <v>455</v>
      </c>
      <c r="D36" s="92"/>
    </row>
    <row r="37" spans="2:4">
      <c r="B37" s="235">
        <v>2.06</v>
      </c>
      <c r="C37" s="81" t="s">
        <v>451</v>
      </c>
      <c r="D37" s="92"/>
    </row>
    <row r="38" spans="2:4">
      <c r="B38" s="143"/>
      <c r="C38" s="81" t="s">
        <v>452</v>
      </c>
      <c r="D38" s="92"/>
    </row>
    <row r="39" spans="2:4">
      <c r="B39" s="143"/>
      <c r="C39" s="81" t="s">
        <v>453</v>
      </c>
      <c r="D39" s="92"/>
    </row>
    <row r="40" spans="2:4">
      <c r="B40" s="143"/>
      <c r="C40" s="81" t="s">
        <v>454</v>
      </c>
      <c r="D40" s="92"/>
    </row>
    <row r="41" spans="2:4">
      <c r="B41" s="143"/>
      <c r="C41" s="81" t="s">
        <v>455</v>
      </c>
      <c r="D41" s="92"/>
    </row>
    <row r="42" spans="2:4">
      <c r="B42" s="235">
        <v>2.0699999999999998</v>
      </c>
      <c r="C42" s="81" t="s">
        <v>451</v>
      </c>
      <c r="D42" s="92"/>
    </row>
    <row r="43" spans="2:4">
      <c r="B43" s="143"/>
      <c r="C43" s="81" t="s">
        <v>452</v>
      </c>
      <c r="D43" s="92"/>
    </row>
    <row r="44" spans="2:4">
      <c r="B44" s="143"/>
      <c r="C44" s="81" t="s">
        <v>453</v>
      </c>
      <c r="D44" s="92"/>
    </row>
    <row r="45" spans="2:4">
      <c r="B45" s="143"/>
      <c r="C45" s="81" t="s">
        <v>454</v>
      </c>
      <c r="D45" s="92"/>
    </row>
    <row r="46" spans="2:4">
      <c r="B46" s="143"/>
      <c r="C46" s="81" t="s">
        <v>455</v>
      </c>
      <c r="D46" s="92"/>
    </row>
    <row r="47" spans="2:4" ht="13">
      <c r="B47" s="232" t="s">
        <v>645</v>
      </c>
      <c r="C47" s="207"/>
      <c r="D47" s="233"/>
    </row>
    <row r="48" spans="2:4">
      <c r="B48" s="235">
        <v>2.08</v>
      </c>
      <c r="C48" s="81" t="s">
        <v>451</v>
      </c>
      <c r="D48" s="92"/>
    </row>
    <row r="49" spans="2:6">
      <c r="B49" s="143"/>
      <c r="C49" s="81" t="s">
        <v>452</v>
      </c>
      <c r="D49" s="92"/>
    </row>
    <row r="50" spans="2:6">
      <c r="B50" s="143"/>
      <c r="C50" s="81" t="s">
        <v>453</v>
      </c>
      <c r="D50" s="92"/>
    </row>
    <row r="51" spans="2:6">
      <c r="B51" s="143"/>
      <c r="C51" s="81" t="s">
        <v>454</v>
      </c>
      <c r="D51" s="92"/>
    </row>
    <row r="52" spans="2:6">
      <c r="B52" s="143"/>
      <c r="C52" s="81" t="s">
        <v>455</v>
      </c>
      <c r="D52" s="92"/>
    </row>
    <row r="53" spans="2:6">
      <c r="B53" s="235">
        <v>2.09</v>
      </c>
      <c r="C53" s="81" t="s">
        <v>451</v>
      </c>
      <c r="D53" s="92"/>
    </row>
    <row r="54" spans="2:6">
      <c r="B54" s="143"/>
      <c r="C54" s="81" t="s">
        <v>452</v>
      </c>
      <c r="D54" s="92"/>
    </row>
    <row r="55" spans="2:6">
      <c r="B55" s="143"/>
      <c r="C55" s="81" t="s">
        <v>453</v>
      </c>
      <c r="D55" s="92"/>
    </row>
    <row r="56" spans="2:6">
      <c r="B56" s="143"/>
      <c r="C56" s="81" t="s">
        <v>454</v>
      </c>
      <c r="D56" s="92"/>
    </row>
    <row r="57" spans="2:6">
      <c r="B57" s="143"/>
      <c r="C57" s="81" t="s">
        <v>455</v>
      </c>
      <c r="D57" s="92"/>
    </row>
    <row r="58" spans="2:6" ht="13">
      <c r="B58" s="227" t="s">
        <v>648</v>
      </c>
      <c r="C58" s="230"/>
      <c r="D58" s="240"/>
      <c r="E58" s="241"/>
      <c r="F58" s="242"/>
    </row>
    <row r="59" spans="2:6" ht="13">
      <c r="B59" s="87" t="s">
        <v>621</v>
      </c>
      <c r="C59" s="95"/>
      <c r="D59" s="102"/>
      <c r="E59" s="103"/>
      <c r="F59" s="137"/>
    </row>
    <row r="60" spans="2:6">
      <c r="B60" s="236">
        <v>2.1</v>
      </c>
      <c r="C60" s="81" t="s">
        <v>451</v>
      </c>
      <c r="D60" s="92"/>
    </row>
    <row r="61" spans="2:6">
      <c r="B61" s="143"/>
      <c r="C61" s="81" t="s">
        <v>452</v>
      </c>
      <c r="D61" s="92"/>
    </row>
    <row r="62" spans="2:6">
      <c r="B62" s="143"/>
      <c r="C62" s="81" t="s">
        <v>453</v>
      </c>
      <c r="D62" s="92"/>
    </row>
    <row r="63" spans="2:6">
      <c r="B63" s="143"/>
      <c r="C63" s="81" t="s">
        <v>454</v>
      </c>
      <c r="D63" s="92"/>
    </row>
    <row r="64" spans="2:6">
      <c r="B64" s="143"/>
      <c r="C64" s="81" t="s">
        <v>455</v>
      </c>
      <c r="D64" s="92"/>
    </row>
    <row r="65" spans="2:4" ht="13">
      <c r="B65" s="232" t="s">
        <v>646</v>
      </c>
      <c r="C65" s="207"/>
      <c r="D65" s="233"/>
    </row>
    <row r="66" spans="2:4">
      <c r="B66" s="235">
        <v>2.11</v>
      </c>
      <c r="C66" s="81" t="s">
        <v>451</v>
      </c>
      <c r="D66" s="92"/>
    </row>
    <row r="67" spans="2:4">
      <c r="B67" s="143"/>
      <c r="C67" s="81" t="s">
        <v>452</v>
      </c>
      <c r="D67" s="92"/>
    </row>
    <row r="68" spans="2:4">
      <c r="B68" s="143"/>
      <c r="C68" s="81" t="s">
        <v>453</v>
      </c>
      <c r="D68" s="92"/>
    </row>
    <row r="69" spans="2:4">
      <c r="B69" s="143"/>
      <c r="C69" s="81" t="s">
        <v>454</v>
      </c>
      <c r="D69" s="92"/>
    </row>
    <row r="70" spans="2:4">
      <c r="B70" s="143"/>
      <c r="C70" s="81" t="s">
        <v>455</v>
      </c>
      <c r="D70" s="92"/>
    </row>
    <row r="71" spans="2:4" ht="13">
      <c r="B71" s="232" t="s">
        <v>623</v>
      </c>
      <c r="C71" s="207"/>
      <c r="D71" s="233"/>
    </row>
    <row r="72" spans="2:4">
      <c r="B72" s="235">
        <v>2.12</v>
      </c>
      <c r="C72" s="81" t="s">
        <v>451</v>
      </c>
      <c r="D72" s="92"/>
    </row>
    <row r="73" spans="2:4">
      <c r="B73" s="143"/>
      <c r="C73" s="81" t="s">
        <v>452</v>
      </c>
      <c r="D73" s="92"/>
    </row>
    <row r="74" spans="2:4">
      <c r="B74" s="143"/>
      <c r="C74" s="81" t="s">
        <v>453</v>
      </c>
      <c r="D74" s="92"/>
    </row>
    <row r="75" spans="2:4">
      <c r="B75" s="143"/>
      <c r="C75" s="81" t="s">
        <v>454</v>
      </c>
      <c r="D75" s="92"/>
    </row>
    <row r="76" spans="2:4">
      <c r="B76" s="143"/>
      <c r="C76" s="81" t="s">
        <v>455</v>
      </c>
      <c r="D76" s="92"/>
    </row>
    <row r="77" spans="2:4" ht="13">
      <c r="B77" s="227" t="s">
        <v>624</v>
      </c>
      <c r="C77" s="230"/>
      <c r="D77" s="231"/>
    </row>
    <row r="78" spans="2:4" ht="13">
      <c r="B78" s="232" t="s">
        <v>625</v>
      </c>
      <c r="C78" s="207"/>
      <c r="D78" s="233"/>
    </row>
    <row r="79" spans="2:4">
      <c r="B79" s="235">
        <v>2.13</v>
      </c>
      <c r="C79" s="81" t="s">
        <v>451</v>
      </c>
      <c r="D79" s="92"/>
    </row>
    <row r="80" spans="2:4">
      <c r="B80" s="143"/>
      <c r="C80" s="81" t="s">
        <v>452</v>
      </c>
      <c r="D80" s="92"/>
    </row>
    <row r="81" spans="2:4">
      <c r="B81" s="143"/>
      <c r="C81" s="81" t="s">
        <v>453</v>
      </c>
      <c r="D81" s="92"/>
    </row>
    <row r="82" spans="2:4">
      <c r="B82" s="143"/>
      <c r="C82" s="81" t="s">
        <v>454</v>
      </c>
      <c r="D82" s="92"/>
    </row>
    <row r="83" spans="2:4">
      <c r="B83" s="143"/>
      <c r="C83" s="81" t="s">
        <v>455</v>
      </c>
      <c r="D83" s="92"/>
    </row>
  </sheetData>
  <autoFilter ref="B5:D83" xr:uid="{00000000-0009-0000-0000-000005000000}"/>
  <dataValidations count="2">
    <dataValidation type="date" allowBlank="1" showInputMessage="1" showErrorMessage="1" prompt="Enter a date value (for example, 19/10/2020)" sqref="E58:E59" xr:uid="{01042A0B-838A-47A9-94FB-D680CAA1DFC1}">
      <formula1>StartDate</formula1>
      <formula2>EndDate</formula2>
    </dataValidation>
    <dataValidation type="list" allowBlank="1" showInputMessage="1" showErrorMessage="1" sqref="F58:F59" xr:uid="{4EEEF6E6-3AE0-4D21-9233-EF721B205137}">
      <formula1>$AA$1:$AC$1</formula1>
    </dataValidation>
  </dataValidations>
  <hyperlinks>
    <hyperlink ref="B8" location="Partnering!A2.01" display="Partnering!A2.01" xr:uid="{00000000-0004-0000-0500-000000000000}"/>
    <hyperlink ref="B14" location="Partnering!A2.02" display="Partnering!A2.02" xr:uid="{00000000-0004-0000-0500-000001000000}"/>
    <hyperlink ref="B21" location="Partnering!A2.03" display="Partnering!A2.03" xr:uid="{00000000-0004-0000-0500-000002000000}"/>
    <hyperlink ref="B27" location="Partnering!A2.04" display="Partnering!A2.04" xr:uid="{00000000-0004-0000-0500-000003000000}"/>
    <hyperlink ref="B32" location="Partnering!A2.05" display="Partnering!A2.05" xr:uid="{00000000-0004-0000-0500-000004000000}"/>
    <hyperlink ref="B37" location="Partnering!A2.06" display="Partnering!A2.06" xr:uid="{00000000-0004-0000-0500-000005000000}"/>
    <hyperlink ref="B42" location="Partnering!A2.07" display="Partnering!A2.07" xr:uid="{00000000-0004-0000-0500-000006000000}"/>
    <hyperlink ref="B48" location="Partnering!A2.08" display="Partnering!A2.08" xr:uid="{00000000-0004-0000-0500-000007000000}"/>
    <hyperlink ref="B53" location="Partnering!A2.09" display="Partnering!A2.09" xr:uid="{00000000-0004-0000-0500-000008000000}"/>
    <hyperlink ref="B60" location="Partnering!A2.10" display="Partnering!A2.10" xr:uid="{00000000-0004-0000-0500-000009000000}"/>
    <hyperlink ref="B66" location="Partnering!A2.11" display="Partnering!A2.11" xr:uid="{00000000-0004-0000-0500-00000A000000}"/>
    <hyperlink ref="B72" location="Partnering!A2.12" display="Partnering!A2.12" xr:uid="{00000000-0004-0000-0500-00000B000000}"/>
    <hyperlink ref="B79" location="Partnering!A2.13" display="Partnering!A2.13" xr:uid="{00000000-0004-0000-0500-00000C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ECF2"/>
    <pageSetUpPr fitToPage="1"/>
  </sheetPr>
  <dimension ref="A1:AC83"/>
  <sheetViews>
    <sheetView showGridLines="0" workbookViewId="0">
      <pane ySplit="5" topLeftCell="A6" activePane="bottomLeft" state="frozen"/>
      <selection activeCell="C4" sqref="C4"/>
      <selection pane="bottomLeft" activeCell="B4" sqref="B4"/>
    </sheetView>
  </sheetViews>
  <sheetFormatPr defaultColWidth="0" defaultRowHeight="12.5"/>
  <cols>
    <col min="1" max="1" width="1.7265625" customWidth="1"/>
    <col min="2" max="2" width="6.7265625" customWidth="1"/>
    <col min="3" max="3" width="80.7265625" customWidth="1"/>
    <col min="4" max="4" width="17.7265625" customWidth="1"/>
    <col min="5" max="5" width="10.7265625" customWidth="1"/>
    <col min="6" max="6" width="11.81640625" bestFit="1" customWidth="1"/>
    <col min="7" max="7" width="1.7265625" customWidth="1"/>
    <col min="8" max="16384" width="9.1796875" hidden="1"/>
  </cols>
  <sheetData>
    <row r="1" spans="2:29" ht="13">
      <c r="B1" s="11" t="s">
        <v>821</v>
      </c>
      <c r="AA1" t="s">
        <v>117</v>
      </c>
      <c r="AB1" t="s">
        <v>118</v>
      </c>
      <c r="AC1" t="s">
        <v>119</v>
      </c>
    </row>
    <row r="3" spans="2:29" ht="25">
      <c r="B3" s="31" t="s">
        <v>43</v>
      </c>
    </row>
    <row r="5" spans="2:29" ht="26">
      <c r="B5" s="109" t="s">
        <v>1</v>
      </c>
      <c r="C5" s="110" t="s">
        <v>5</v>
      </c>
      <c r="D5" s="114" t="s">
        <v>6</v>
      </c>
      <c r="E5" s="115" t="s">
        <v>504</v>
      </c>
      <c r="F5" s="116" t="s">
        <v>8</v>
      </c>
    </row>
    <row r="6" spans="2:29" ht="13">
      <c r="B6" s="227" t="s">
        <v>44</v>
      </c>
      <c r="C6" s="228"/>
      <c r="D6" s="237"/>
      <c r="E6" s="238"/>
      <c r="F6" s="239"/>
    </row>
    <row r="7" spans="2:29" ht="13">
      <c r="B7" s="232" t="s">
        <v>45</v>
      </c>
      <c r="C7" s="203"/>
      <c r="D7" s="215"/>
      <c r="E7" s="243"/>
      <c r="F7" s="216"/>
    </row>
    <row r="8" spans="2:29">
      <c r="B8" s="235">
        <v>2.0099999999999998</v>
      </c>
      <c r="C8" s="81" t="s">
        <v>459</v>
      </c>
      <c r="D8" s="100"/>
      <c r="E8" s="101"/>
      <c r="F8" s="138"/>
    </row>
    <row r="9" spans="2:29">
      <c r="B9" s="143"/>
      <c r="C9" s="81" t="s">
        <v>460</v>
      </c>
      <c r="D9" s="100"/>
      <c r="E9" s="101"/>
      <c r="F9" s="138"/>
    </row>
    <row r="10" spans="2:29">
      <c r="B10" s="143"/>
      <c r="C10" s="81" t="s">
        <v>461</v>
      </c>
      <c r="D10" s="100"/>
      <c r="E10" s="101"/>
      <c r="F10" s="138"/>
    </row>
    <row r="11" spans="2:29">
      <c r="B11" s="143"/>
      <c r="C11" s="81" t="s">
        <v>462</v>
      </c>
      <c r="D11" s="100"/>
      <c r="E11" s="101"/>
      <c r="F11" s="138"/>
    </row>
    <row r="12" spans="2:29">
      <c r="B12" s="143"/>
      <c r="C12" s="81" t="s">
        <v>463</v>
      </c>
      <c r="D12" s="100"/>
      <c r="E12" s="101"/>
      <c r="F12" s="138"/>
    </row>
    <row r="13" spans="2:29" ht="13">
      <c r="B13" s="232" t="s">
        <v>46</v>
      </c>
      <c r="C13" s="207"/>
      <c r="D13" s="215"/>
      <c r="E13" s="243"/>
      <c r="F13" s="216"/>
    </row>
    <row r="14" spans="2:29">
      <c r="B14" s="235">
        <v>2.02</v>
      </c>
      <c r="C14" s="81" t="s">
        <v>459</v>
      </c>
      <c r="D14" s="100"/>
      <c r="E14" s="101"/>
      <c r="F14" s="138"/>
    </row>
    <row r="15" spans="2:29">
      <c r="B15" s="143"/>
      <c r="C15" s="81" t="s">
        <v>460</v>
      </c>
      <c r="D15" s="100"/>
      <c r="E15" s="101"/>
      <c r="F15" s="138"/>
    </row>
    <row r="16" spans="2:29">
      <c r="B16" s="143"/>
      <c r="C16" s="81" t="s">
        <v>461</v>
      </c>
      <c r="D16" s="100"/>
      <c r="E16" s="101"/>
      <c r="F16" s="138"/>
    </row>
    <row r="17" spans="2:6">
      <c r="B17" s="143"/>
      <c r="C17" s="81" t="s">
        <v>462</v>
      </c>
      <c r="D17" s="100"/>
      <c r="E17" s="101"/>
      <c r="F17" s="138"/>
    </row>
    <row r="18" spans="2:6">
      <c r="B18" s="143"/>
      <c r="C18" s="81" t="s">
        <v>463</v>
      </c>
      <c r="D18" s="100"/>
      <c r="E18" s="101"/>
      <c r="F18" s="138"/>
    </row>
    <row r="19" spans="2:6" ht="13">
      <c r="B19" s="227" t="s">
        <v>47</v>
      </c>
      <c r="C19" s="230"/>
      <c r="D19" s="240"/>
      <c r="E19" s="241"/>
      <c r="F19" s="242"/>
    </row>
    <row r="20" spans="2:6" ht="13">
      <c r="B20" s="232" t="s">
        <v>647</v>
      </c>
      <c r="C20" s="207"/>
      <c r="D20" s="215"/>
      <c r="E20" s="243"/>
      <c r="F20" s="216"/>
    </row>
    <row r="21" spans="2:6">
      <c r="B21" s="235">
        <v>2.0299999999999998</v>
      </c>
      <c r="C21" s="81" t="s">
        <v>459</v>
      </c>
      <c r="D21" s="100"/>
      <c r="E21" s="101"/>
      <c r="F21" s="138"/>
    </row>
    <row r="22" spans="2:6">
      <c r="B22" s="143"/>
      <c r="C22" s="81" t="s">
        <v>460</v>
      </c>
      <c r="D22" s="100"/>
      <c r="E22" s="101"/>
      <c r="F22" s="138"/>
    </row>
    <row r="23" spans="2:6">
      <c r="B23" s="143"/>
      <c r="C23" s="81" t="s">
        <v>461</v>
      </c>
      <c r="D23" s="100"/>
      <c r="E23" s="101"/>
      <c r="F23" s="138"/>
    </row>
    <row r="24" spans="2:6">
      <c r="B24" s="143"/>
      <c r="C24" s="81" t="s">
        <v>462</v>
      </c>
      <c r="D24" s="100"/>
      <c r="E24" s="101"/>
      <c r="F24" s="138"/>
    </row>
    <row r="25" spans="2:6">
      <c r="B25" s="143"/>
      <c r="C25" s="81" t="s">
        <v>463</v>
      </c>
      <c r="D25" s="100"/>
      <c r="E25" s="101"/>
      <c r="F25" s="138"/>
    </row>
    <row r="26" spans="2:6" ht="13">
      <c r="B26" s="232" t="s">
        <v>619</v>
      </c>
      <c r="C26" s="207"/>
      <c r="D26" s="215"/>
      <c r="E26" s="243"/>
      <c r="F26" s="216"/>
    </row>
    <row r="27" spans="2:6">
      <c r="B27" s="235">
        <v>2.04</v>
      </c>
      <c r="C27" s="81" t="s">
        <v>459</v>
      </c>
      <c r="D27" s="100"/>
      <c r="E27" s="101"/>
      <c r="F27" s="138"/>
    </row>
    <row r="28" spans="2:6">
      <c r="B28" s="143"/>
      <c r="C28" s="81" t="s">
        <v>460</v>
      </c>
      <c r="D28" s="100"/>
      <c r="E28" s="101"/>
      <c r="F28" s="138"/>
    </row>
    <row r="29" spans="2:6">
      <c r="B29" s="143"/>
      <c r="C29" s="81" t="s">
        <v>461</v>
      </c>
      <c r="D29" s="100"/>
      <c r="E29" s="101"/>
      <c r="F29" s="138"/>
    </row>
    <row r="30" spans="2:6">
      <c r="B30" s="143"/>
      <c r="C30" s="81" t="s">
        <v>462</v>
      </c>
      <c r="D30" s="100"/>
      <c r="E30" s="101"/>
      <c r="F30" s="138"/>
    </row>
    <row r="31" spans="2:6">
      <c r="B31" s="143"/>
      <c r="C31" s="81" t="s">
        <v>463</v>
      </c>
      <c r="D31" s="100"/>
      <c r="E31" s="101"/>
      <c r="F31" s="138"/>
    </row>
    <row r="32" spans="2:6">
      <c r="B32" s="235">
        <v>2.0499999999999998</v>
      </c>
      <c r="C32" s="81" t="s">
        <v>459</v>
      </c>
      <c r="D32" s="100"/>
      <c r="E32" s="101"/>
      <c r="F32" s="138"/>
    </row>
    <row r="33" spans="2:6">
      <c r="B33" s="143"/>
      <c r="C33" s="81" t="s">
        <v>460</v>
      </c>
      <c r="D33" s="100"/>
      <c r="E33" s="101"/>
      <c r="F33" s="138"/>
    </row>
    <row r="34" spans="2:6">
      <c r="B34" s="143"/>
      <c r="C34" s="81" t="s">
        <v>461</v>
      </c>
      <c r="D34" s="100"/>
      <c r="E34" s="101"/>
      <c r="F34" s="138"/>
    </row>
    <row r="35" spans="2:6">
      <c r="B35" s="143"/>
      <c r="C35" s="81" t="s">
        <v>462</v>
      </c>
      <c r="D35" s="100"/>
      <c r="E35" s="101"/>
      <c r="F35" s="138"/>
    </row>
    <row r="36" spans="2:6">
      <c r="B36" s="143"/>
      <c r="C36" s="81" t="s">
        <v>463</v>
      </c>
      <c r="D36" s="100"/>
      <c r="E36" s="101"/>
      <c r="F36" s="138"/>
    </row>
    <row r="37" spans="2:6">
      <c r="B37" s="235">
        <v>2.06</v>
      </c>
      <c r="C37" s="81" t="s">
        <v>459</v>
      </c>
      <c r="D37" s="100"/>
      <c r="E37" s="101"/>
      <c r="F37" s="138"/>
    </row>
    <row r="38" spans="2:6">
      <c r="B38" s="143"/>
      <c r="C38" s="81" t="s">
        <v>460</v>
      </c>
      <c r="D38" s="100"/>
      <c r="E38" s="101"/>
      <c r="F38" s="138"/>
    </row>
    <row r="39" spans="2:6">
      <c r="B39" s="143"/>
      <c r="C39" s="81" t="s">
        <v>461</v>
      </c>
      <c r="D39" s="100"/>
      <c r="E39" s="101"/>
      <c r="F39" s="138"/>
    </row>
    <row r="40" spans="2:6">
      <c r="B40" s="143"/>
      <c r="C40" s="81" t="s">
        <v>462</v>
      </c>
      <c r="D40" s="100"/>
      <c r="E40" s="101"/>
      <c r="F40" s="138"/>
    </row>
    <row r="41" spans="2:6">
      <c r="B41" s="143"/>
      <c r="C41" s="81" t="s">
        <v>463</v>
      </c>
      <c r="D41" s="100"/>
      <c r="E41" s="101"/>
      <c r="F41" s="138"/>
    </row>
    <row r="42" spans="2:6">
      <c r="B42" s="235">
        <v>2.0699999999999998</v>
      </c>
      <c r="C42" s="81" t="s">
        <v>459</v>
      </c>
      <c r="D42" s="100"/>
      <c r="E42" s="101"/>
      <c r="F42" s="138"/>
    </row>
    <row r="43" spans="2:6">
      <c r="B43" s="143"/>
      <c r="C43" s="81" t="s">
        <v>460</v>
      </c>
      <c r="D43" s="100"/>
      <c r="E43" s="101"/>
      <c r="F43" s="138"/>
    </row>
    <row r="44" spans="2:6">
      <c r="B44" s="143"/>
      <c r="C44" s="81" t="s">
        <v>461</v>
      </c>
      <c r="D44" s="100"/>
      <c r="E44" s="101"/>
      <c r="F44" s="138"/>
    </row>
    <row r="45" spans="2:6">
      <c r="B45" s="143"/>
      <c r="C45" s="81" t="s">
        <v>462</v>
      </c>
      <c r="D45" s="100"/>
      <c r="E45" s="101"/>
      <c r="F45" s="138"/>
    </row>
    <row r="46" spans="2:6">
      <c r="B46" s="143"/>
      <c r="C46" s="81" t="s">
        <v>463</v>
      </c>
      <c r="D46" s="100"/>
      <c r="E46" s="101"/>
      <c r="F46" s="138"/>
    </row>
    <row r="47" spans="2:6" ht="13">
      <c r="B47" s="232" t="s">
        <v>645</v>
      </c>
      <c r="C47" s="207"/>
      <c r="D47" s="215"/>
      <c r="E47" s="243"/>
      <c r="F47" s="216"/>
    </row>
    <row r="48" spans="2:6">
      <c r="B48" s="235">
        <v>2.08</v>
      </c>
      <c r="C48" s="81" t="s">
        <v>459</v>
      </c>
      <c r="D48" s="100"/>
      <c r="E48" s="101"/>
      <c r="F48" s="138"/>
    </row>
    <row r="49" spans="2:6">
      <c r="B49" s="143"/>
      <c r="C49" s="81" t="s">
        <v>460</v>
      </c>
      <c r="D49" s="100"/>
      <c r="E49" s="101"/>
      <c r="F49" s="138"/>
    </row>
    <row r="50" spans="2:6">
      <c r="B50" s="143"/>
      <c r="C50" s="81" t="s">
        <v>461</v>
      </c>
      <c r="D50" s="100"/>
      <c r="E50" s="101"/>
      <c r="F50" s="138"/>
    </row>
    <row r="51" spans="2:6">
      <c r="B51" s="143"/>
      <c r="C51" s="81" t="s">
        <v>462</v>
      </c>
      <c r="D51" s="100"/>
      <c r="E51" s="101"/>
      <c r="F51" s="138"/>
    </row>
    <row r="52" spans="2:6">
      <c r="B52" s="143"/>
      <c r="C52" s="81" t="s">
        <v>463</v>
      </c>
      <c r="D52" s="100"/>
      <c r="E52" s="101"/>
      <c r="F52" s="138"/>
    </row>
    <row r="53" spans="2:6">
      <c r="B53" s="235">
        <v>2.09</v>
      </c>
      <c r="C53" s="81" t="s">
        <v>459</v>
      </c>
      <c r="D53" s="100"/>
      <c r="E53" s="101"/>
      <c r="F53" s="138"/>
    </row>
    <row r="54" spans="2:6">
      <c r="B54" s="143"/>
      <c r="C54" s="81" t="s">
        <v>460</v>
      </c>
      <c r="D54" s="100"/>
      <c r="E54" s="101"/>
      <c r="F54" s="138"/>
    </row>
    <row r="55" spans="2:6">
      <c r="B55" s="143"/>
      <c r="C55" s="81" t="s">
        <v>461</v>
      </c>
      <c r="D55" s="100"/>
      <c r="E55" s="101"/>
      <c r="F55" s="138"/>
    </row>
    <row r="56" spans="2:6">
      <c r="B56" s="143"/>
      <c r="C56" s="81" t="s">
        <v>462</v>
      </c>
      <c r="D56" s="100"/>
      <c r="E56" s="101"/>
      <c r="F56" s="138"/>
    </row>
    <row r="57" spans="2:6">
      <c r="B57" s="143"/>
      <c r="C57" s="81" t="s">
        <v>463</v>
      </c>
      <c r="D57" s="100"/>
      <c r="E57" s="101"/>
      <c r="F57" s="138"/>
    </row>
    <row r="58" spans="2:6" ht="13">
      <c r="B58" s="227" t="s">
        <v>648</v>
      </c>
      <c r="C58" s="230"/>
      <c r="D58" s="240"/>
      <c r="E58" s="241"/>
      <c r="F58" s="242"/>
    </row>
    <row r="59" spans="2:6" ht="13">
      <c r="B59" s="232" t="s">
        <v>621</v>
      </c>
      <c r="C59" s="207"/>
      <c r="D59" s="215"/>
      <c r="E59" s="243"/>
      <c r="F59" s="216"/>
    </row>
    <row r="60" spans="2:6">
      <c r="B60" s="236">
        <v>2.1</v>
      </c>
      <c r="C60" s="81" t="s">
        <v>459</v>
      </c>
      <c r="D60" s="100"/>
      <c r="E60" s="101"/>
      <c r="F60" s="138"/>
    </row>
    <row r="61" spans="2:6">
      <c r="B61" s="143"/>
      <c r="C61" s="81" t="s">
        <v>460</v>
      </c>
      <c r="D61" s="100"/>
      <c r="E61" s="101"/>
      <c r="F61" s="138"/>
    </row>
    <row r="62" spans="2:6">
      <c r="B62" s="143"/>
      <c r="C62" s="81" t="s">
        <v>461</v>
      </c>
      <c r="D62" s="100"/>
      <c r="E62" s="101"/>
      <c r="F62" s="138"/>
    </row>
    <row r="63" spans="2:6">
      <c r="B63" s="143"/>
      <c r="C63" s="81" t="s">
        <v>462</v>
      </c>
      <c r="D63" s="100"/>
      <c r="E63" s="101"/>
      <c r="F63" s="138"/>
    </row>
    <row r="64" spans="2:6">
      <c r="B64" s="143"/>
      <c r="C64" s="81" t="s">
        <v>463</v>
      </c>
      <c r="D64" s="100"/>
      <c r="E64" s="101"/>
      <c r="F64" s="138"/>
    </row>
    <row r="65" spans="2:6" ht="13">
      <c r="B65" s="232" t="s">
        <v>622</v>
      </c>
      <c r="C65" s="207"/>
      <c r="D65" s="215"/>
      <c r="E65" s="243"/>
      <c r="F65" s="216"/>
    </row>
    <row r="66" spans="2:6">
      <c r="B66" s="235">
        <v>2.11</v>
      </c>
      <c r="C66" s="81" t="s">
        <v>459</v>
      </c>
      <c r="D66" s="100"/>
      <c r="E66" s="101"/>
      <c r="F66" s="138"/>
    </row>
    <row r="67" spans="2:6">
      <c r="B67" s="143"/>
      <c r="C67" s="81" t="s">
        <v>460</v>
      </c>
      <c r="D67" s="100"/>
      <c r="E67" s="101"/>
      <c r="F67" s="138"/>
    </row>
    <row r="68" spans="2:6">
      <c r="B68" s="143"/>
      <c r="C68" s="81" t="s">
        <v>461</v>
      </c>
      <c r="D68" s="100"/>
      <c r="E68" s="101"/>
      <c r="F68" s="138"/>
    </row>
    <row r="69" spans="2:6">
      <c r="B69" s="143"/>
      <c r="C69" s="81" t="s">
        <v>462</v>
      </c>
      <c r="D69" s="100"/>
      <c r="E69" s="101"/>
      <c r="F69" s="138"/>
    </row>
    <row r="70" spans="2:6">
      <c r="B70" s="143"/>
      <c r="C70" s="81" t="s">
        <v>463</v>
      </c>
      <c r="D70" s="100"/>
      <c r="E70" s="101"/>
      <c r="F70" s="138"/>
    </row>
    <row r="71" spans="2:6" ht="13">
      <c r="B71" s="232" t="s">
        <v>623</v>
      </c>
      <c r="C71" s="207"/>
      <c r="D71" s="215"/>
      <c r="E71" s="243"/>
      <c r="F71" s="216"/>
    </row>
    <row r="72" spans="2:6">
      <c r="B72" s="235">
        <v>2.12</v>
      </c>
      <c r="C72" s="81" t="s">
        <v>459</v>
      </c>
      <c r="D72" s="100"/>
      <c r="E72" s="101"/>
      <c r="F72" s="138"/>
    </row>
    <row r="73" spans="2:6">
      <c r="B73" s="143"/>
      <c r="C73" s="81" t="s">
        <v>460</v>
      </c>
      <c r="D73" s="100"/>
      <c r="E73" s="101"/>
      <c r="F73" s="138"/>
    </row>
    <row r="74" spans="2:6">
      <c r="B74" s="143"/>
      <c r="C74" s="81" t="s">
        <v>461</v>
      </c>
      <c r="D74" s="100"/>
      <c r="E74" s="101"/>
      <c r="F74" s="138"/>
    </row>
    <row r="75" spans="2:6">
      <c r="B75" s="143"/>
      <c r="C75" s="81" t="s">
        <v>462</v>
      </c>
      <c r="D75" s="100"/>
      <c r="E75" s="101"/>
      <c r="F75" s="138"/>
    </row>
    <row r="76" spans="2:6">
      <c r="B76" s="143"/>
      <c r="C76" s="81" t="s">
        <v>463</v>
      </c>
      <c r="D76" s="100"/>
      <c r="E76" s="101"/>
      <c r="F76" s="138"/>
    </row>
    <row r="77" spans="2:6" ht="13">
      <c r="B77" s="227" t="s">
        <v>624</v>
      </c>
      <c r="C77" s="230"/>
      <c r="D77" s="240"/>
      <c r="E77" s="241"/>
      <c r="F77" s="242"/>
    </row>
    <row r="78" spans="2:6" ht="13">
      <c r="B78" s="232" t="s">
        <v>625</v>
      </c>
      <c r="C78" s="207"/>
      <c r="D78" s="215"/>
      <c r="E78" s="243"/>
      <c r="F78" s="216"/>
    </row>
    <row r="79" spans="2:6">
      <c r="B79" s="235">
        <v>2.13</v>
      </c>
      <c r="C79" s="81" t="s">
        <v>459</v>
      </c>
      <c r="D79" s="100"/>
      <c r="E79" s="101"/>
      <c r="F79" s="138"/>
    </row>
    <row r="80" spans="2:6">
      <c r="B80" s="143"/>
      <c r="C80" s="81" t="s">
        <v>460</v>
      </c>
      <c r="D80" s="100"/>
      <c r="E80" s="101"/>
      <c r="F80" s="138"/>
    </row>
    <row r="81" spans="2:6">
      <c r="B81" s="143"/>
      <c r="C81" s="81" t="s">
        <v>461</v>
      </c>
      <c r="D81" s="100"/>
      <c r="E81" s="101"/>
      <c r="F81" s="138"/>
    </row>
    <row r="82" spans="2:6">
      <c r="B82" s="143"/>
      <c r="C82" s="81" t="s">
        <v>462</v>
      </c>
      <c r="D82" s="100"/>
      <c r="E82" s="101"/>
      <c r="F82" s="138"/>
    </row>
    <row r="83" spans="2:6">
      <c r="B83" s="143"/>
      <c r="C83" s="81" t="s">
        <v>463</v>
      </c>
      <c r="D83" s="100"/>
      <c r="E83" s="101"/>
      <c r="F83" s="138"/>
    </row>
  </sheetData>
  <autoFilter ref="B5:F83" xr:uid="{00000000-0009-0000-0000-000006000000}"/>
  <dataValidations count="2">
    <dataValidation type="list" allowBlank="1" showInputMessage="1" showErrorMessage="1" sqref="F8:F12 F14:F18 F21:F36 F37:F46 F48:F64 F66:F83" xr:uid="{00000000-0002-0000-0600-000000000000}">
      <formula1>$AA$1:$AC$1</formula1>
    </dataValidation>
    <dataValidation type="date" allowBlank="1" showInputMessage="1" showErrorMessage="1" prompt="Enter a date value (for example, 19/10/2020)" sqref="E8:E83" xr:uid="{00000000-0002-0000-0600-000001000000}">
      <formula1>StartDate</formula1>
      <formula2>EndDate</formula2>
    </dataValidation>
  </dataValidations>
  <hyperlinks>
    <hyperlink ref="B8" location="Partnering!A2.01" display="Partnering!A2.01" xr:uid="{00000000-0004-0000-0600-000000000000}"/>
    <hyperlink ref="B14" location="Partnering!A2.02" display="Partnering!A2.02" xr:uid="{00000000-0004-0000-0600-000001000000}"/>
    <hyperlink ref="B21" location="Partnering!A2.03" display="Partnering!A2.03" xr:uid="{00000000-0004-0000-0600-000002000000}"/>
    <hyperlink ref="B27" location="Partnering!A2.04" display="Partnering!A2.04" xr:uid="{00000000-0004-0000-0600-000003000000}"/>
    <hyperlink ref="B32" location="Partnering!A2.05" display="Partnering!A2.05" xr:uid="{00000000-0004-0000-0600-000004000000}"/>
    <hyperlink ref="B37" location="Partnering!A2.06" display="Partnering!A2.06" xr:uid="{00000000-0004-0000-0600-000005000000}"/>
    <hyperlink ref="B42" location="Partnering!A2.07" display="Partnering!A2.07" xr:uid="{00000000-0004-0000-0600-000006000000}"/>
    <hyperlink ref="B48" location="Partnering!A2.08" display="Partnering!A2.08" xr:uid="{00000000-0004-0000-0600-000007000000}"/>
    <hyperlink ref="B53" location="Partnering!A2.09" display="Partnering!A2.09" xr:uid="{00000000-0004-0000-0600-000008000000}"/>
    <hyperlink ref="B60" location="Partnering!A2.10" display="Partnering!A2.10" xr:uid="{00000000-0004-0000-0600-000009000000}"/>
    <hyperlink ref="B66" location="Partnering!A2.11" display="Partnering!A2.11" xr:uid="{00000000-0004-0000-0600-00000A000000}"/>
    <hyperlink ref="B72" location="Partnering!A2.12" display="Partnering!A2.12" xr:uid="{00000000-0004-0000-0600-00000B000000}"/>
    <hyperlink ref="B79" location="Partnering!A2.13" display="Partnering!A2.13" xr:uid="{00000000-0004-0000-0600-00000C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D79522"/>
  </sheetPr>
  <dimension ref="A1:AC61"/>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A2" sqref="A2"/>
    </sheetView>
  </sheetViews>
  <sheetFormatPr defaultColWidth="0" defaultRowHeight="12.5" outlineLevelCol="1"/>
  <cols>
    <col min="1" max="1" width="6.54296875" customWidth="1"/>
    <col min="2" max="2" width="40.54296875" customWidth="1"/>
    <col min="3" max="3" width="36.54296875" customWidth="1" outlineLevel="1"/>
    <col min="4" max="4" width="65.54296875" customWidth="1"/>
    <col min="5" max="5" width="9.54296875" customWidth="1"/>
    <col min="6" max="6" width="36.54296875" customWidth="1"/>
    <col min="7" max="7" width="11.54296875" customWidth="1"/>
    <col min="8" max="8" width="11.54296875" customWidth="1" outlineLevel="1"/>
    <col min="9" max="9" width="17.54296875" customWidth="1" outlineLevel="1"/>
    <col min="10" max="10" width="10.54296875" customWidth="1" outlineLevel="1"/>
    <col min="11" max="11" width="2.54296875" customWidth="1"/>
    <col min="12" max="16384" width="9.1796875" hidden="1"/>
  </cols>
  <sheetData>
    <row r="1" spans="1:29" ht="13">
      <c r="A1" s="11" t="s">
        <v>819</v>
      </c>
      <c r="Y1" t="s">
        <v>114</v>
      </c>
      <c r="Z1" t="s">
        <v>509</v>
      </c>
      <c r="AA1" t="s">
        <v>502</v>
      </c>
      <c r="AB1" t="s">
        <v>501</v>
      </c>
      <c r="AC1" t="s">
        <v>116</v>
      </c>
    </row>
    <row r="2" spans="1:29" ht="36.75" customHeight="1">
      <c r="B2" s="4" t="s">
        <v>554</v>
      </c>
      <c r="Y2" t="s">
        <v>117</v>
      </c>
      <c r="Z2" t="s">
        <v>118</v>
      </c>
      <c r="AA2" t="s">
        <v>119</v>
      </c>
    </row>
    <row r="3" spans="1:29" ht="39">
      <c r="A3" s="127" t="s">
        <v>1</v>
      </c>
      <c r="B3" s="32" t="s">
        <v>2</v>
      </c>
      <c r="C3" s="32" t="s">
        <v>3</v>
      </c>
      <c r="D3" s="32" t="s">
        <v>4</v>
      </c>
      <c r="E3" s="32" t="s">
        <v>503</v>
      </c>
      <c r="F3" s="32" t="s">
        <v>5</v>
      </c>
      <c r="G3" s="32" t="s">
        <v>6</v>
      </c>
      <c r="H3" s="32" t="s">
        <v>7</v>
      </c>
      <c r="I3" s="32" t="s">
        <v>8</v>
      </c>
      <c r="J3" s="107" t="s">
        <v>481</v>
      </c>
    </row>
    <row r="4" spans="1:29" ht="13">
      <c r="A4" s="244" t="s">
        <v>517</v>
      </c>
      <c r="B4" s="245"/>
      <c r="C4" s="246"/>
      <c r="D4" s="246"/>
      <c r="E4" s="246"/>
      <c r="F4" s="245"/>
      <c r="G4" s="246"/>
      <c r="H4" s="247"/>
      <c r="I4" s="248"/>
      <c r="J4" s="248"/>
    </row>
    <row r="5" spans="1:29" ht="13">
      <c r="A5" s="188" t="s">
        <v>55</v>
      </c>
      <c r="B5" s="189"/>
      <c r="C5" s="190"/>
      <c r="D5" s="190"/>
      <c r="E5" s="190"/>
      <c r="F5" s="189"/>
      <c r="G5" s="190"/>
      <c r="H5" s="191"/>
      <c r="I5" s="249"/>
      <c r="J5" s="249"/>
    </row>
    <row r="6" spans="1:29" ht="137.5">
      <c r="A6" s="40">
        <v>3.01</v>
      </c>
      <c r="B6" s="169" t="s">
        <v>649</v>
      </c>
      <c r="C6" s="197" t="s">
        <v>531</v>
      </c>
      <c r="D6" s="35"/>
      <c r="E6" s="39" t="str">
        <f>IF(R3.01=$Y$1,100%,IF(R3.01=$Z$1,80%,IF(R3.01=$AA$1,50%,IF(R3.01=$AB$1,20%,""))))</f>
        <v/>
      </c>
      <c r="F6" s="56"/>
      <c r="G6" s="34"/>
      <c r="H6" s="90"/>
      <c r="I6" s="34"/>
      <c r="J6" s="197" t="s">
        <v>540</v>
      </c>
    </row>
    <row r="7" spans="1:29" ht="262.5">
      <c r="A7" s="40">
        <v>3.02</v>
      </c>
      <c r="B7" s="148" t="s">
        <v>650</v>
      </c>
      <c r="C7" s="197" t="s">
        <v>532</v>
      </c>
      <c r="D7" s="35"/>
      <c r="E7" s="39" t="str">
        <f>IF(R3.02=$Y$1,100%,IF(R3.02=$Z$1,80%,IF(R3.02=$AA$1,50%,IF(R3.02=$AB$1,20%,""))))</f>
        <v/>
      </c>
      <c r="F7" s="56"/>
      <c r="G7" s="34"/>
      <c r="H7" s="90"/>
      <c r="I7" s="34"/>
      <c r="J7" s="197" t="s">
        <v>541</v>
      </c>
    </row>
    <row r="8" spans="1:29" ht="13">
      <c r="A8" s="188" t="s">
        <v>46</v>
      </c>
      <c r="B8" s="189"/>
      <c r="C8" s="190"/>
      <c r="D8" s="190"/>
      <c r="E8" s="190"/>
      <c r="F8" s="189"/>
      <c r="G8" s="190"/>
      <c r="H8" s="191"/>
      <c r="I8" s="249"/>
      <c r="J8" s="190"/>
    </row>
    <row r="9" spans="1:29" ht="250">
      <c r="A9" s="40">
        <v>3.03</v>
      </c>
      <c r="B9" s="148" t="s">
        <v>651</v>
      </c>
      <c r="C9" s="197" t="s">
        <v>533</v>
      </c>
      <c r="D9" s="35"/>
      <c r="E9" s="39" t="str">
        <f>IF(R3.03=$Y$1,100%,IF(R3.03=$Z$1,80%,IF(R3.03=$AA$1,50%,IF(R3.03=$AB$1,20%,""))))</f>
        <v/>
      </c>
      <c r="F9" s="56"/>
      <c r="G9" s="34"/>
      <c r="H9" s="90"/>
      <c r="I9" s="34"/>
      <c r="J9" s="197" t="s">
        <v>542</v>
      </c>
    </row>
    <row r="10" spans="1:29" ht="13">
      <c r="A10" s="188" t="s">
        <v>58</v>
      </c>
      <c r="B10" s="189"/>
      <c r="C10" s="190"/>
      <c r="D10" s="190"/>
      <c r="E10" s="190"/>
      <c r="F10" s="189"/>
      <c r="G10" s="190"/>
      <c r="H10" s="191"/>
      <c r="I10" s="249"/>
      <c r="J10" s="190"/>
    </row>
    <row r="11" spans="1:29" ht="300">
      <c r="A11" s="40">
        <v>3.04</v>
      </c>
      <c r="B11" s="148" t="s">
        <v>652</v>
      </c>
      <c r="C11" s="197" t="s">
        <v>534</v>
      </c>
      <c r="D11" s="35"/>
      <c r="E11" s="39" t="str">
        <f>IF(R3.04=$Y$1,100%,IF(R3.04=$Z$1,80%,IF(R3.04=$AA$1,50%,IF(R3.04=$AB$1,20%,""))))</f>
        <v/>
      </c>
      <c r="F11" s="56"/>
      <c r="G11" s="34"/>
      <c r="H11" s="90"/>
      <c r="I11" s="34"/>
      <c r="J11" s="197" t="s">
        <v>543</v>
      </c>
    </row>
    <row r="12" spans="1:29" ht="13">
      <c r="A12" s="244" t="s">
        <v>59</v>
      </c>
      <c r="B12" s="245"/>
      <c r="C12" s="246"/>
      <c r="D12" s="246"/>
      <c r="E12" s="246"/>
      <c r="F12" s="245"/>
      <c r="G12" s="246"/>
      <c r="H12" s="247"/>
      <c r="I12" s="248"/>
      <c r="J12" s="246"/>
    </row>
    <row r="13" spans="1:29" ht="13">
      <c r="A13" s="188" t="s">
        <v>60</v>
      </c>
      <c r="B13" s="189"/>
      <c r="C13" s="198"/>
      <c r="D13" s="190"/>
      <c r="E13" s="190"/>
      <c r="F13" s="189"/>
      <c r="G13" s="190"/>
      <c r="H13" s="191"/>
      <c r="I13" s="249"/>
      <c r="J13" s="190"/>
    </row>
    <row r="14" spans="1:29" ht="100">
      <c r="A14" s="40">
        <v>3.05</v>
      </c>
      <c r="B14" s="169" t="s">
        <v>653</v>
      </c>
      <c r="C14" s="197" t="s">
        <v>535</v>
      </c>
      <c r="D14" s="35"/>
      <c r="E14" s="39" t="str">
        <f>IF(R3.05=$Y$1,100%,IF(R3.05=$Z$1,80%,IF(R3.05=$AA$1,50%,IF(R3.05=$AB$1,20%,""))))</f>
        <v/>
      </c>
      <c r="F14" s="56"/>
      <c r="G14" s="34"/>
      <c r="H14" s="90"/>
      <c r="I14" s="34"/>
      <c r="J14" s="197" t="s">
        <v>544</v>
      </c>
    </row>
    <row r="15" spans="1:29" ht="300">
      <c r="A15" s="40">
        <v>3.06</v>
      </c>
      <c r="B15" s="148" t="s">
        <v>654</v>
      </c>
      <c r="C15" s="197" t="s">
        <v>536</v>
      </c>
      <c r="D15" s="35"/>
      <c r="E15" s="39" t="str">
        <f>IF(R3.06=$Y$1,100%,IF(R3.06=$Z$1,80%,IF(R3.06=$AA$1,50%,IF(R3.06=$AB$1,20%,""))))</f>
        <v/>
      </c>
      <c r="F15" s="56"/>
      <c r="G15" s="34"/>
      <c r="H15" s="90"/>
      <c r="I15" s="34"/>
      <c r="J15" s="197" t="s">
        <v>545</v>
      </c>
    </row>
    <row r="16" spans="1:29" ht="287.5">
      <c r="A16" s="40">
        <v>3.07</v>
      </c>
      <c r="B16" s="169" t="s">
        <v>655</v>
      </c>
      <c r="C16" s="197" t="s">
        <v>537</v>
      </c>
      <c r="D16" s="35"/>
      <c r="E16" s="39" t="str">
        <f>IF(R3.07=$Y$1,100%,IF(R3.07=$Z$1,80%,IF(R3.07=$AA$1,50%,IF(R3.07=$AB$1,20%,""))))</f>
        <v/>
      </c>
      <c r="F16" s="56"/>
      <c r="G16" s="34"/>
      <c r="H16" s="90"/>
      <c r="I16" s="34"/>
      <c r="J16" s="197" t="s">
        <v>546</v>
      </c>
    </row>
    <row r="17" spans="1:10" ht="137.5">
      <c r="A17" s="40">
        <v>3.08</v>
      </c>
      <c r="B17" s="148" t="s">
        <v>656</v>
      </c>
      <c r="C17" s="197" t="s">
        <v>538</v>
      </c>
      <c r="D17" s="35"/>
      <c r="E17" s="39" t="str">
        <f>IF(R3.08=$Y$1,100%,IF(R3.08=$Z$1,80%,IF(R3.08=$AA$1,50%,IF(R3.08=$AB$1,20%,""))))</f>
        <v/>
      </c>
      <c r="F17" s="56"/>
      <c r="G17" s="34"/>
      <c r="H17" s="90"/>
      <c r="I17" s="34"/>
      <c r="J17" s="197" t="s">
        <v>547</v>
      </c>
    </row>
    <row r="18" spans="1:10" ht="13">
      <c r="A18" s="188" t="s">
        <v>61</v>
      </c>
      <c r="B18" s="189"/>
      <c r="C18" s="190"/>
      <c r="D18" s="190"/>
      <c r="E18" s="190"/>
      <c r="F18" s="189"/>
      <c r="G18" s="190"/>
      <c r="H18" s="191"/>
      <c r="I18" s="249"/>
      <c r="J18" s="190"/>
    </row>
    <row r="19" spans="1:10" ht="100">
      <c r="A19" s="40">
        <v>3.09</v>
      </c>
      <c r="B19" s="148" t="s">
        <v>657</v>
      </c>
      <c r="C19" s="197" t="s">
        <v>539</v>
      </c>
      <c r="D19" s="35"/>
      <c r="E19" s="39" t="str">
        <f>IF(R3.09=$Y$1,100%,IF(R3.09=$Z$1,80%,IF(R3.09=$AA$1,50%,IF(R3.09=$AB$1,20%,""))))</f>
        <v/>
      </c>
      <c r="F19" s="56"/>
      <c r="G19" s="34"/>
      <c r="H19" s="90"/>
      <c r="I19" s="34"/>
      <c r="J19" s="197" t="s">
        <v>548</v>
      </c>
    </row>
    <row r="20" spans="1:10" ht="13">
      <c r="A20" s="188" t="s">
        <v>62</v>
      </c>
      <c r="B20" s="189"/>
      <c r="C20" s="190"/>
      <c r="D20" s="190"/>
      <c r="E20" s="190"/>
      <c r="F20" s="189"/>
      <c r="G20" s="190"/>
      <c r="H20" s="191"/>
      <c r="I20" s="249"/>
      <c r="J20" s="190"/>
    </row>
    <row r="21" spans="1:10" ht="125">
      <c r="A21" s="41">
        <v>3.1</v>
      </c>
      <c r="B21" s="148" t="s">
        <v>658</v>
      </c>
      <c r="C21" s="197" t="s">
        <v>64</v>
      </c>
      <c r="D21" s="35"/>
      <c r="E21" s="39" t="str">
        <f>IF(R3.10=$Y$1,100%,IF(R3.10=$Z$1,80%,IF(R3.10=$AA$1,50%,IF(R3.10=$AB$1,20%,""))))</f>
        <v/>
      </c>
      <c r="F21" s="56"/>
      <c r="G21" s="34"/>
      <c r="H21" s="90"/>
      <c r="I21" s="34"/>
      <c r="J21" s="197" t="s">
        <v>486</v>
      </c>
    </row>
    <row r="22" spans="1:10" ht="13">
      <c r="A22" s="188" t="s">
        <v>63</v>
      </c>
      <c r="B22" s="189"/>
      <c r="C22" s="190"/>
      <c r="D22" s="190"/>
      <c r="E22" s="190"/>
      <c r="F22" s="189"/>
      <c r="G22" s="190"/>
      <c r="H22" s="191"/>
      <c r="I22" s="249"/>
      <c r="J22" s="190"/>
    </row>
    <row r="23" spans="1:10" ht="75">
      <c r="A23" s="40">
        <v>3.11</v>
      </c>
      <c r="B23" s="148" t="s">
        <v>659</v>
      </c>
      <c r="C23" s="197" t="s">
        <v>65</v>
      </c>
      <c r="D23" s="35"/>
      <c r="E23" s="39" t="str">
        <f>IF(R3.11=$Y$1,100%,IF(R3.11=$Z$1,80%,IF(R3.11=$AA$1,50%,IF(R3.11=$AB$1,20%,""))))</f>
        <v/>
      </c>
      <c r="F23" s="56"/>
      <c r="G23" s="34"/>
      <c r="H23" s="90"/>
      <c r="I23" s="34"/>
      <c r="J23" s="197" t="s">
        <v>487</v>
      </c>
    </row>
    <row r="24" spans="1:10" ht="13">
      <c r="A24" s="188" t="s">
        <v>519</v>
      </c>
      <c r="B24" s="189"/>
      <c r="C24" s="190"/>
      <c r="D24" s="190"/>
      <c r="E24" s="190"/>
      <c r="F24" s="189"/>
      <c r="G24" s="190"/>
      <c r="H24" s="191"/>
      <c r="I24" s="249"/>
      <c r="J24" s="190"/>
    </row>
    <row r="25" spans="1:10" ht="275">
      <c r="A25" s="40">
        <v>3.12</v>
      </c>
      <c r="B25" s="169" t="s">
        <v>660</v>
      </c>
      <c r="C25" s="197" t="s">
        <v>66</v>
      </c>
      <c r="D25" s="35"/>
      <c r="E25" s="39" t="str">
        <f>IF(R3.12=$Y$1,100%,IF(R3.12=$Z$1,80%,IF(R3.12=$AA$1,50%,IF(R3.12=$AB$1,20%,IF(R3.12=$AC$1,"n/a","")))))</f>
        <v/>
      </c>
      <c r="F25" s="56"/>
      <c r="G25" s="34"/>
      <c r="H25" s="90"/>
      <c r="I25" s="34"/>
      <c r="J25" s="197" t="s">
        <v>488</v>
      </c>
    </row>
    <row r="26" spans="1:10" ht="137.5">
      <c r="A26" s="40">
        <v>3.13</v>
      </c>
      <c r="B26" s="148" t="s">
        <v>661</v>
      </c>
      <c r="C26" s="197" t="s">
        <v>67</v>
      </c>
      <c r="D26" s="35"/>
      <c r="E26" s="39" t="str">
        <f>IF(R3.13=$Y$1,100%,IF(R3.13=$Z$1,80%,IF(R3.13=$AA$1,50%,IF(R3.13=$AB$1,20%,""))))</f>
        <v/>
      </c>
      <c r="F26" s="56"/>
      <c r="G26" s="34"/>
      <c r="H26" s="90"/>
      <c r="I26" s="34"/>
      <c r="J26" s="197" t="s">
        <v>489</v>
      </c>
    </row>
    <row r="27" spans="1:10" ht="13">
      <c r="A27" s="188" t="s">
        <v>520</v>
      </c>
      <c r="B27" s="189"/>
      <c r="C27" s="190"/>
      <c r="D27" s="190"/>
      <c r="E27" s="190"/>
      <c r="F27" s="189"/>
      <c r="G27" s="190"/>
      <c r="H27" s="191"/>
      <c r="I27" s="249"/>
      <c r="J27" s="190"/>
    </row>
    <row r="28" spans="1:10" ht="112.5">
      <c r="A28" s="40">
        <v>3.14</v>
      </c>
      <c r="B28" s="148" t="s">
        <v>662</v>
      </c>
      <c r="C28" s="197" t="s">
        <v>68</v>
      </c>
      <c r="D28" s="35"/>
      <c r="E28" s="39" t="str">
        <f>IF(R3.14=$Y$1,100%,IF(R3.14=$Z$1,80%,IF(R3.14=$AA$1,50%,IF(R3.14=$AB$1,20%,""))))</f>
        <v/>
      </c>
      <c r="F28" s="56"/>
      <c r="G28" s="34"/>
      <c r="H28" s="90"/>
      <c r="I28" s="34"/>
      <c r="J28" s="197" t="s">
        <v>490</v>
      </c>
    </row>
    <row r="29" spans="1:10" ht="13">
      <c r="A29" s="188" t="s">
        <v>521</v>
      </c>
      <c r="B29" s="189"/>
      <c r="C29" s="190"/>
      <c r="D29" s="190"/>
      <c r="E29" s="190"/>
      <c r="F29" s="189"/>
      <c r="G29" s="190"/>
      <c r="H29" s="191"/>
      <c r="I29" s="249"/>
      <c r="J29" s="190"/>
    </row>
    <row r="30" spans="1:10" ht="362.5">
      <c r="A30" s="40">
        <v>3.15</v>
      </c>
      <c r="B30" s="148" t="s">
        <v>663</v>
      </c>
      <c r="C30" s="197" t="s">
        <v>71</v>
      </c>
      <c r="D30" s="35"/>
      <c r="E30" s="39" t="str">
        <f>IF(R3.15=$Y$1,100%,IF(R3.15=$Z$1,80%,IF(R3.15=$AA$1,50%,IF(R3.15=$AB$1,20%,""))))</f>
        <v/>
      </c>
      <c r="F30" s="56"/>
      <c r="G30" s="34"/>
      <c r="H30" s="90"/>
      <c r="I30" s="34"/>
      <c r="J30" s="197" t="s">
        <v>491</v>
      </c>
    </row>
    <row r="31" spans="1:10" ht="13">
      <c r="A31" s="188" t="s">
        <v>522</v>
      </c>
      <c r="B31" s="189"/>
      <c r="C31" s="190"/>
      <c r="D31" s="190"/>
      <c r="E31" s="190"/>
      <c r="F31" s="189"/>
      <c r="G31" s="190"/>
      <c r="H31" s="191"/>
      <c r="I31" s="249"/>
      <c r="J31" s="190"/>
    </row>
    <row r="32" spans="1:10" ht="200">
      <c r="A32" s="40">
        <v>3.16</v>
      </c>
      <c r="B32" s="148" t="s">
        <v>664</v>
      </c>
      <c r="C32" s="197" t="s">
        <v>72</v>
      </c>
      <c r="D32" s="35"/>
      <c r="E32" s="39" t="str">
        <f>IF(R3.16=$Y$1,100%,IF(R3.16=$Z$1,80%,IF(R3.16=$AA$1,50%,IF(R3.16=$AB$1,20%,""))))</f>
        <v/>
      </c>
      <c r="F32" s="56"/>
      <c r="G32" s="34"/>
      <c r="H32" s="90"/>
      <c r="I32" s="34"/>
      <c r="J32" s="197" t="s">
        <v>492</v>
      </c>
    </row>
    <row r="33" spans="1:10" ht="13">
      <c r="A33" s="188" t="s">
        <v>69</v>
      </c>
      <c r="B33" s="189"/>
      <c r="C33" s="190"/>
      <c r="D33" s="190"/>
      <c r="E33" s="190"/>
      <c r="F33" s="189"/>
      <c r="G33" s="190"/>
      <c r="H33" s="191"/>
      <c r="I33" s="249"/>
      <c r="J33" s="190"/>
    </row>
    <row r="34" spans="1:10" ht="212.5">
      <c r="A34" s="40">
        <v>3.17</v>
      </c>
      <c r="B34" s="148" t="s">
        <v>665</v>
      </c>
      <c r="C34" s="197" t="s">
        <v>549</v>
      </c>
      <c r="D34" s="35"/>
      <c r="E34" s="39" t="str">
        <f>IF(R3.17=$Y$1,100%,IF(R3.17=$Z$1,80%,IF(R3.17=$AA$1,50%,IF(R3.17=$AB$1,20%,IF(R3.17=$AC$1,"n/a","")))))</f>
        <v/>
      </c>
      <c r="F34" s="56"/>
      <c r="G34" s="34"/>
      <c r="H34" s="90"/>
      <c r="I34" s="34"/>
      <c r="J34" s="197" t="s">
        <v>551</v>
      </c>
    </row>
    <row r="35" spans="1:10" ht="262.5">
      <c r="A35" s="40">
        <v>3.18</v>
      </c>
      <c r="B35" s="169" t="s">
        <v>666</v>
      </c>
      <c r="C35" s="197" t="s">
        <v>550</v>
      </c>
      <c r="D35" s="35"/>
      <c r="E35" s="39" t="str">
        <f>IF(R3.18=$Y$1,100%,IF(R3.18=$Z$1,80%,IF(R3.18=$AA$1,50%,IF(R3.18=$AB$1,20%,IF(R3.18=$AC$1,"n/a","")))))</f>
        <v/>
      </c>
      <c r="F35" s="56"/>
      <c r="G35" s="34"/>
      <c r="H35" s="90"/>
      <c r="I35" s="34"/>
      <c r="J35" s="197" t="s">
        <v>552</v>
      </c>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sheetData>
  <autoFilter ref="A3:J35" xr:uid="{00000000-0009-0000-0000-000007000000}">
    <filterColumn colId="3">
      <customFilters>
        <customFilter operator="notEqual" val=" "/>
      </customFilters>
    </filterColumn>
  </autoFilter>
  <conditionalFormatting sqref="D6:D7">
    <cfRule type="cellIs" dxfId="78" priority="18" operator="equal">
      <formula>"Not met"</formula>
    </cfRule>
  </conditionalFormatting>
  <conditionalFormatting sqref="D9">
    <cfRule type="cellIs" dxfId="77" priority="17" operator="equal">
      <formula>"Not met"</formula>
    </cfRule>
  </conditionalFormatting>
  <conditionalFormatting sqref="D11">
    <cfRule type="cellIs" dxfId="76" priority="16" operator="equal">
      <formula>"Not met"</formula>
    </cfRule>
  </conditionalFormatting>
  <conditionalFormatting sqref="D14:D17">
    <cfRule type="cellIs" dxfId="75" priority="12" operator="equal">
      <formula>"Not met"</formula>
    </cfRule>
  </conditionalFormatting>
  <conditionalFormatting sqref="D19">
    <cfRule type="cellIs" dxfId="74" priority="11" operator="equal">
      <formula>"Not met"</formula>
    </cfRule>
  </conditionalFormatting>
  <conditionalFormatting sqref="D21">
    <cfRule type="cellIs" dxfId="73" priority="10" operator="equal">
      <formula>"Not met"</formula>
    </cfRule>
  </conditionalFormatting>
  <conditionalFormatting sqref="D23">
    <cfRule type="cellIs" dxfId="72" priority="9" operator="equal">
      <formula>"Not met"</formula>
    </cfRule>
  </conditionalFormatting>
  <conditionalFormatting sqref="D25:D26">
    <cfRule type="cellIs" dxfId="71" priority="7" operator="equal">
      <formula>"Not met"</formula>
    </cfRule>
  </conditionalFormatting>
  <conditionalFormatting sqref="D28">
    <cfRule type="cellIs" dxfId="70" priority="6" operator="equal">
      <formula>"Not met"</formula>
    </cfRule>
  </conditionalFormatting>
  <conditionalFormatting sqref="D30">
    <cfRule type="cellIs" dxfId="69" priority="5" operator="equal">
      <formula>"Not met"</formula>
    </cfRule>
  </conditionalFormatting>
  <conditionalFormatting sqref="D32">
    <cfRule type="cellIs" dxfId="68" priority="4" operator="equal">
      <formula>"Not met"</formula>
    </cfRule>
  </conditionalFormatting>
  <conditionalFormatting sqref="D34:D35">
    <cfRule type="cellIs" dxfId="67" priority="2" operator="equal">
      <formula>"Not met"</formula>
    </cfRule>
  </conditionalFormatting>
  <dataValidations count="6">
    <dataValidation type="list" allowBlank="1" showInputMessage="1" showErrorMessage="1" sqref="I6:I7 I32 I30 I23 I14:I19 I21 I25:I28 I11:I12 I9" xr:uid="{00000000-0002-0000-0700-000000000000}">
      <formula1>$Y$2:$AA$2</formula1>
    </dataValidation>
    <dataValidation allowBlank="1" showInputMessage="1" showErrorMessage="1" prompt="Value must be between 0% to 100%." sqref="E6:E7 E9 E32 E25 E21 E11 E19 E14 E23 E30 E15:E17 E26 E28" xr:uid="{00000000-0002-0000-0700-000001000000}"/>
    <dataValidation type="list" allowBlank="1" showInputMessage="1" showErrorMessage="1" sqref="D6:D7 D30 D32 D21 D23 D14:D19 D26:D28 D11:D12 D9" xr:uid="{00000000-0002-0000-0700-000002000000}">
      <formula1>$Y$1:$AB$1</formula1>
    </dataValidation>
    <dataValidation type="list" allowBlank="1" showInputMessage="1" showErrorMessage="1" sqref="D25 D34:D35" xr:uid="{00000000-0002-0000-0700-000003000000}">
      <formula1>$Y$1:$AC$1</formula1>
    </dataValidation>
    <dataValidation type="date" allowBlank="1" showInputMessage="1" showErrorMessage="1" prompt="Enter a date value (for example, 19/10/2020)" sqref="H6:H33" xr:uid="{00000000-0002-0000-0700-000004000000}">
      <formula1>StartDate</formula1>
      <formula2>EndDate</formula2>
    </dataValidation>
    <dataValidation allowBlank="1" showInputMessage="1" showErrorMessage="1" prompt="Value must be between 0% and 100%." sqref="E35 E34" xr:uid="{46CF54DE-F743-4FA3-9DFC-05C8AE4FB516}"/>
  </dataValidations>
  <hyperlinks>
    <hyperlink ref="C6" location="'PCI-EL'!E3.01" display="Click here to navigate to the list of evidence for Action 3.01" xr:uid="{00000000-0004-0000-0700-000000000000}"/>
    <hyperlink ref="C7" location="'PCI-EL'!E3.02" display="Click here to navigate to the list of evidence for Action 3.02" xr:uid="{00000000-0004-0000-0700-000001000000}"/>
    <hyperlink ref="C9" location="'PCI-EL'!E3.03" display="Click here to navigate to the list of evidence for Action 3.03" xr:uid="{00000000-0004-0000-0700-000002000000}"/>
    <hyperlink ref="C11" location="'PCI-EL'!E3.04" display="Click here to navigate to the list of evidence for Action 3.04" xr:uid="{00000000-0004-0000-0700-000003000000}"/>
    <hyperlink ref="C14" location="'PCI-EL'!E3.05" display="Click here to navigate to the list of evidence for Action 3.05" xr:uid="{00000000-0004-0000-0700-000004000000}"/>
    <hyperlink ref="C15" location="'PCI-EL'!E3.06" display="Click here to navigate to the list of evidence for Action 3.06" xr:uid="{00000000-0004-0000-0700-000005000000}"/>
    <hyperlink ref="C16" location="'PCI-EL'!E3.07" display="Click here to navigate to the list of evidence for Action 3.07" xr:uid="{00000000-0004-0000-0700-000006000000}"/>
    <hyperlink ref="C17" location="'PCI-EL'!E3.08" display="Click here to navigate to the list of evidence for Action 3.08" xr:uid="{00000000-0004-0000-0700-000007000000}"/>
    <hyperlink ref="C19" location="'PCI-EL'!E3.09" display="Click here to navigate to the list of evidence for Action 3.09" xr:uid="{00000000-0004-0000-0700-000008000000}"/>
    <hyperlink ref="C21" location="'PCI-EL'!E3.10" display="Click here to navigate to the list of evidence for Action 3.10" xr:uid="{00000000-0004-0000-0700-000009000000}"/>
    <hyperlink ref="C23" location="'PCI-EL'!E3.11" display="Click here to navigate to the list of evidence for Action 3.11" xr:uid="{00000000-0004-0000-0700-00000A000000}"/>
    <hyperlink ref="C25" location="'PCI-EL'!E3.12" display="Click here to navigate to the list of evidence for Action 3.12" xr:uid="{00000000-0004-0000-0700-00000B000000}"/>
    <hyperlink ref="C26" location="'PCI-EL'!E3.13" display="Click here to navigate to the list of evidence for Action 3.13" xr:uid="{00000000-0004-0000-0700-00000C000000}"/>
    <hyperlink ref="C28" location="'PCI-EL'!E3.14" display="Click here to navigate to the list of evidence for Action 3.14" xr:uid="{00000000-0004-0000-0700-00000D000000}"/>
    <hyperlink ref="C30" location="'PCI-EL'!E3.15" display="Click here to navigate to the list of evidence for Action 3.15" xr:uid="{00000000-0004-0000-0700-00000E000000}"/>
    <hyperlink ref="C32" location="'PCI-EL'!E3.16" display="Click here to navigate to the list of evidence for Action 3.16" xr:uid="{00000000-0004-0000-0700-00000F000000}"/>
    <hyperlink ref="J6" location="'PCI-TL'!T3.01" display="Click here to navigate to the task list for Action 3.01" xr:uid="{00000000-0004-0000-0700-000010000000}"/>
    <hyperlink ref="C34" location="'PCI-EL'!E3.17" display="Click here to navigate to the list of evidence for Action 3.17" xr:uid="{00000000-0004-0000-0700-000011000000}"/>
    <hyperlink ref="C35" location="'PCI-EL'!E3.18" display="Click here to navigate to the list of evidence for Action 3.18" xr:uid="{00000000-0004-0000-0700-000012000000}"/>
    <hyperlink ref="J7" location="'PCI-TL'!T3.02" display="Click here to navigate to the task list for Action 3.02" xr:uid="{00000000-0004-0000-0700-000014000000}"/>
    <hyperlink ref="J9" location="'PCI-TL'!T3.03" display="Click here to navigate to the task list for Action 3.03" xr:uid="{00000000-0004-0000-0700-000015000000}"/>
    <hyperlink ref="J11" location="'PCI-TL'!T3.04" display="Click here to navigate to the task list for Action 3.04" xr:uid="{00000000-0004-0000-0700-000016000000}"/>
    <hyperlink ref="J14" location="'PCI-TL'!T3.05" display="Click here to navigate to the task list for Action 3.05" xr:uid="{00000000-0004-0000-0700-000017000000}"/>
    <hyperlink ref="J15" location="'PCI-TL'!T3.06" display="Click here to navigate to the task list for Action 3.06" xr:uid="{00000000-0004-0000-0700-000018000000}"/>
    <hyperlink ref="J16" location="'PCI-TL'!T3.07" display="Click here to navigate to the task list for Action 3.07" xr:uid="{00000000-0004-0000-0700-000019000000}"/>
    <hyperlink ref="J17" location="'PCI-TL'!T3.08" display="Click here to navigate to the task list for Action 3.08" xr:uid="{00000000-0004-0000-0700-00001A000000}"/>
    <hyperlink ref="J19" location="'PCI-TL'!T3.09" display="Click here to navigate to the task list for Action 3.01" xr:uid="{00000000-0004-0000-0700-00001B000000}"/>
    <hyperlink ref="J21" location="'PCI-TL'!T3.10" display="Click here to navigate to the task list for Action 3.01" xr:uid="{00000000-0004-0000-0700-00001C000000}"/>
    <hyperlink ref="J23" location="'PCI-TL'!T3.11" display="Click here to navigate to the task list for Action 3.01" xr:uid="{00000000-0004-0000-0700-00001D000000}"/>
    <hyperlink ref="J25" location="'PCI-TL'!T3.12" display="Click here to navigate to the task list for Action 3.01" xr:uid="{00000000-0004-0000-0700-00001E000000}"/>
    <hyperlink ref="J26" location="'PCI-TL'!T3.13" display="Click here to navigate to the task list for Action 3.01" xr:uid="{00000000-0004-0000-0700-00001F000000}"/>
    <hyperlink ref="J28" location="'PCI-TL'!T3.14" display="Click here to navigate to the task list for Action 3.01" xr:uid="{00000000-0004-0000-0700-000020000000}"/>
    <hyperlink ref="J30" location="'PCI-TL'!T3.15" display="Click here to navigate to the task list for Action 3.01" xr:uid="{00000000-0004-0000-0700-000021000000}"/>
    <hyperlink ref="J32" location="'PCI-TL'!T3.16" display="Click here to navigate to the task list for Action 3.01" xr:uid="{00000000-0004-0000-0700-000022000000}"/>
    <hyperlink ref="J34" location="'PCI-TL'!T3.17" display="Click here to navigate to the task list for Action 3.01" xr:uid="{00000000-0004-0000-0700-000023000000}"/>
    <hyperlink ref="J35" location="'PCI-TL'!T3.18" display="Click here to navigate to the task list for Action 3.01" xr:uid="{00000000-0004-0000-0700-000024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596</vt:i4>
      </vt:variant>
    </vt:vector>
  </HeadingPairs>
  <TitlesOfParts>
    <vt:vector size="620" baseType="lpstr">
      <vt:lpstr>Reference sheet</vt:lpstr>
      <vt:lpstr>How to use this tool</vt:lpstr>
      <vt:lpstr>Governance</vt:lpstr>
      <vt:lpstr>Gov-EL</vt:lpstr>
      <vt:lpstr>Gov-TL</vt:lpstr>
      <vt:lpstr>Partnering</vt:lpstr>
      <vt:lpstr>Part-EL</vt:lpstr>
      <vt:lpstr>Part-TL</vt:lpstr>
      <vt:lpstr>PCI</vt:lpstr>
      <vt:lpstr>PCI-EL</vt:lpstr>
      <vt:lpstr>PCI-TL</vt:lpstr>
      <vt:lpstr>MedSafety</vt:lpstr>
      <vt:lpstr>Med-EL</vt:lpstr>
      <vt:lpstr>Med-TL</vt:lpstr>
      <vt:lpstr>CompCare</vt:lpstr>
      <vt:lpstr>Comp-EL</vt:lpstr>
      <vt:lpstr>Comp-TL</vt:lpstr>
      <vt:lpstr>Communicating</vt:lpstr>
      <vt:lpstr>Comm-EL</vt:lpstr>
      <vt:lpstr>Comm-TL</vt:lpstr>
      <vt:lpstr>RR</vt:lpstr>
      <vt:lpstr>RR-EL</vt:lpstr>
      <vt:lpstr>RR-TL</vt:lpstr>
      <vt:lpstr>Overview of progress</vt:lpstr>
      <vt:lpstr>Governance!A1.01</vt:lpstr>
      <vt:lpstr>Governance!A1.02</vt:lpstr>
      <vt:lpstr>Governance!A1.03</vt:lpstr>
      <vt:lpstr>Governance!A1.04</vt:lpstr>
      <vt:lpstr>Governance!A1.05</vt:lpstr>
      <vt:lpstr>Governance!A1.06</vt:lpstr>
      <vt:lpstr>Governance!A1.07</vt:lpstr>
      <vt:lpstr>Governance!A1.08</vt:lpstr>
      <vt:lpstr>Governance!A1.09</vt:lpstr>
      <vt:lpstr>Governance!A1.10</vt:lpstr>
      <vt:lpstr>Governance!A1.11</vt:lpstr>
      <vt:lpstr>Governance!A1.12</vt:lpstr>
      <vt:lpstr>Governance!A1.13</vt:lpstr>
      <vt:lpstr>Governance!A1.14</vt:lpstr>
      <vt:lpstr>Governance!A1.15</vt:lpstr>
      <vt:lpstr>Governance!A1.16</vt:lpstr>
      <vt:lpstr>Governance!A1.17</vt:lpstr>
      <vt:lpstr>Governance!A1.18</vt:lpstr>
      <vt:lpstr>Governance!A1.19</vt:lpstr>
      <vt:lpstr>Governance!A1.20</vt:lpstr>
      <vt:lpstr>Governance!A1.21</vt:lpstr>
      <vt:lpstr>Governance!A1.22</vt:lpstr>
      <vt:lpstr>Governance!A1.23</vt:lpstr>
      <vt:lpstr>Governance!A1.24</vt:lpstr>
      <vt:lpstr>Governance!A1.25</vt:lpstr>
      <vt:lpstr>Governance!A1.26</vt:lpstr>
      <vt:lpstr>Governance!A1.30</vt:lpstr>
      <vt:lpstr>Governance!A1.31</vt:lpstr>
      <vt:lpstr>Governance!A1.32</vt:lpstr>
      <vt:lpstr>Governance!A1.33</vt:lpstr>
      <vt:lpstr>Partnering!A2.01</vt:lpstr>
      <vt:lpstr>Partnering!A2.02</vt:lpstr>
      <vt:lpstr>Partnering!A2.03</vt:lpstr>
      <vt:lpstr>Partnering!A2.04</vt:lpstr>
      <vt:lpstr>Partnering!A2.05</vt:lpstr>
      <vt:lpstr>Partnering!A2.06</vt:lpstr>
      <vt:lpstr>Partnering!A2.07</vt:lpstr>
      <vt:lpstr>Partnering!A2.08</vt:lpstr>
      <vt:lpstr>Partnering!A2.09</vt:lpstr>
      <vt:lpstr>Partnering!A2.10</vt:lpstr>
      <vt:lpstr>Partnering!A2.11</vt:lpstr>
      <vt:lpstr>Partnering!A2.12</vt:lpstr>
      <vt:lpstr>Partnering!A2.13</vt:lpstr>
      <vt:lpstr>PCI!A3.01</vt:lpstr>
      <vt:lpstr>PCI!A3.02</vt:lpstr>
      <vt:lpstr>PCI!A3.03</vt:lpstr>
      <vt:lpstr>PCI!A3.04</vt:lpstr>
      <vt:lpstr>PCI!A3.05</vt:lpstr>
      <vt:lpstr>PCI!A3.06</vt:lpstr>
      <vt:lpstr>PCI!A3.07</vt:lpstr>
      <vt:lpstr>PCI!A3.08</vt:lpstr>
      <vt:lpstr>PCI!A3.09</vt:lpstr>
      <vt:lpstr>PCI!A3.10</vt:lpstr>
      <vt:lpstr>PCI!A3.11</vt:lpstr>
      <vt:lpstr>PCI!A3.12</vt:lpstr>
      <vt:lpstr>PCI!A3.13</vt:lpstr>
      <vt:lpstr>PCI!A3.14</vt:lpstr>
      <vt:lpstr>PCI!A3.15</vt:lpstr>
      <vt:lpstr>PCI!A3.16</vt:lpstr>
      <vt:lpstr>PCI!A3.17</vt:lpstr>
      <vt:lpstr>PCI!A3.18</vt:lpstr>
      <vt:lpstr>MedSafety!A4.01</vt:lpstr>
      <vt:lpstr>MedSafety!A4.02</vt:lpstr>
      <vt:lpstr>MedSafety!A4.03</vt:lpstr>
      <vt:lpstr>MedSafety!A4.04</vt:lpstr>
      <vt:lpstr>MedSafety!A4.05</vt:lpstr>
      <vt:lpstr>MedSafety!A4.06</vt:lpstr>
      <vt:lpstr>MedSafety!A4.07</vt:lpstr>
      <vt:lpstr>MedSafety!A4.08</vt:lpstr>
      <vt:lpstr>MedSafety!A4.09</vt:lpstr>
      <vt:lpstr>MedSafety!A4.10</vt:lpstr>
      <vt:lpstr>MedSafety!A4.11</vt:lpstr>
      <vt:lpstr>MedSafety!A4.12</vt:lpstr>
      <vt:lpstr>CompCare!A5.01</vt:lpstr>
      <vt:lpstr>CompCare!A5.02</vt:lpstr>
      <vt:lpstr>CompCare!A5.03</vt:lpstr>
      <vt:lpstr>CompCare!A5.04</vt:lpstr>
      <vt:lpstr>CompCare!A5.05</vt:lpstr>
      <vt:lpstr>CompCare!A5.06</vt:lpstr>
      <vt:lpstr>CompCare!A5.07</vt:lpstr>
      <vt:lpstr>CompCare!A5.08</vt:lpstr>
      <vt:lpstr>CompCare!A5.09</vt:lpstr>
      <vt:lpstr>CompCare!A5.10</vt:lpstr>
      <vt:lpstr>CompCare!A5.11</vt:lpstr>
      <vt:lpstr>CompCare!A5.12</vt:lpstr>
      <vt:lpstr>Communicating!A6.01</vt:lpstr>
      <vt:lpstr>Communicating!A6.02</vt:lpstr>
      <vt:lpstr>Communicating!A6.03</vt:lpstr>
      <vt:lpstr>Communicating!A6.04</vt:lpstr>
      <vt:lpstr>Communicating!A6.05</vt:lpstr>
      <vt:lpstr>Communicating!A6.06</vt:lpstr>
      <vt:lpstr>Communicating!A6.07</vt:lpstr>
      <vt:lpstr>Communicating!A6.08</vt:lpstr>
      <vt:lpstr>Communicating!A6.09</vt:lpstr>
      <vt:lpstr>Communicating!A6.10</vt:lpstr>
      <vt:lpstr>A7.01</vt:lpstr>
      <vt:lpstr>A7.02</vt:lpstr>
      <vt:lpstr>A7.03</vt:lpstr>
      <vt:lpstr>A7.04</vt:lpstr>
      <vt:lpstr>A7.05</vt:lpstr>
      <vt:lpstr>A7.06</vt:lpstr>
      <vt:lpstr>A7.07</vt:lpstr>
      <vt:lpstr>A7.08</vt:lpstr>
      <vt:lpstr>A7.09</vt:lpstr>
      <vt:lpstr>A7.10</vt:lpstr>
      <vt:lpstr>RR!A8.01</vt:lpstr>
      <vt:lpstr>RR!A8.02</vt:lpstr>
      <vt:lpstr>RR!A8.03</vt:lpstr>
      <vt:lpstr>RR!A8.04</vt:lpstr>
      <vt:lpstr>RR!A8.05</vt:lpstr>
      <vt:lpstr>RR!A8.06</vt:lpstr>
      <vt:lpstr>RR!A8.07</vt:lpstr>
      <vt:lpstr>RR!A8.08</vt:lpstr>
      <vt:lpstr>RR!A8.09</vt:lpstr>
      <vt:lpstr>RR!A8.10</vt:lpstr>
      <vt:lpstr>'Gov-EL'!E1.01</vt:lpstr>
      <vt:lpstr>'Gov-EL'!E1.02</vt:lpstr>
      <vt:lpstr>'Gov-EL'!E1.03</vt:lpstr>
      <vt:lpstr>'Gov-EL'!E1.04</vt:lpstr>
      <vt:lpstr>'Gov-EL'!E1.05</vt:lpstr>
      <vt:lpstr>'Gov-EL'!E1.06</vt:lpstr>
      <vt:lpstr>'Gov-EL'!E1.07</vt:lpstr>
      <vt:lpstr>'Gov-EL'!E1.08</vt:lpstr>
      <vt:lpstr>'Gov-EL'!E1.09</vt:lpstr>
      <vt:lpstr>'Gov-EL'!E1.10</vt:lpstr>
      <vt:lpstr>'Gov-EL'!E1.11</vt:lpstr>
      <vt:lpstr>'Gov-EL'!E1.12</vt:lpstr>
      <vt:lpstr>'Gov-EL'!E1.13</vt:lpstr>
      <vt:lpstr>'Gov-EL'!E1.14</vt:lpstr>
      <vt:lpstr>'Gov-EL'!E1.15</vt:lpstr>
      <vt:lpstr>'Gov-EL'!E1.16</vt:lpstr>
      <vt:lpstr>'Gov-EL'!E1.17</vt:lpstr>
      <vt:lpstr>'Gov-EL'!E1.18</vt:lpstr>
      <vt:lpstr>'Gov-EL'!E1.19</vt:lpstr>
      <vt:lpstr>'Gov-EL'!E1.20</vt:lpstr>
      <vt:lpstr>'Gov-EL'!E1.21</vt:lpstr>
      <vt:lpstr>'Gov-EL'!E1.22</vt:lpstr>
      <vt:lpstr>'Gov-EL'!E1.23</vt:lpstr>
      <vt:lpstr>'Gov-EL'!E1.24</vt:lpstr>
      <vt:lpstr>'Gov-EL'!E1.25</vt:lpstr>
      <vt:lpstr>'Gov-EL'!E1.26</vt:lpstr>
      <vt:lpstr>'Part-EL'!E2.01</vt:lpstr>
      <vt:lpstr>'Part-EL'!E2.02</vt:lpstr>
      <vt:lpstr>'Part-EL'!E2.03</vt:lpstr>
      <vt:lpstr>'Part-EL'!E2.04</vt:lpstr>
      <vt:lpstr>'Part-EL'!E2.05</vt:lpstr>
      <vt:lpstr>'Part-EL'!E2.06</vt:lpstr>
      <vt:lpstr>'Part-EL'!E2.07</vt:lpstr>
      <vt:lpstr>'Part-EL'!E2.08</vt:lpstr>
      <vt:lpstr>'Part-EL'!E2.09</vt:lpstr>
      <vt:lpstr>'Part-EL'!E2.10</vt:lpstr>
      <vt:lpstr>'Part-EL'!E2.11</vt:lpstr>
      <vt:lpstr>'Part-EL'!E2.12</vt:lpstr>
      <vt:lpstr>'Part-EL'!E2.13</vt:lpstr>
      <vt:lpstr>'PCI-EL'!E3.01</vt:lpstr>
      <vt:lpstr>'PCI-EL'!E3.02</vt:lpstr>
      <vt:lpstr>'PCI-EL'!E3.03</vt:lpstr>
      <vt:lpstr>'PCI-EL'!E3.04</vt:lpstr>
      <vt:lpstr>'PCI-EL'!E3.05</vt:lpstr>
      <vt:lpstr>'PCI-EL'!E3.06</vt:lpstr>
      <vt:lpstr>'PCI-EL'!E3.07</vt:lpstr>
      <vt:lpstr>'PCI-EL'!E3.08</vt:lpstr>
      <vt:lpstr>'PCI-EL'!E3.09</vt:lpstr>
      <vt:lpstr>'PCI-EL'!E3.10</vt:lpstr>
      <vt:lpstr>'PCI-EL'!E3.11</vt:lpstr>
      <vt:lpstr>'PCI-EL'!E3.12</vt:lpstr>
      <vt:lpstr>'PCI-EL'!E3.13</vt:lpstr>
      <vt:lpstr>'PCI-EL'!E3.14</vt:lpstr>
      <vt:lpstr>'PCI-EL'!E3.15</vt:lpstr>
      <vt:lpstr>'PCI-EL'!E3.16</vt:lpstr>
      <vt:lpstr>'PCI-EL'!E3.17</vt:lpstr>
      <vt:lpstr>'PCI-EL'!E3.18</vt:lpstr>
      <vt:lpstr>'Med-EL'!E4.01</vt:lpstr>
      <vt:lpstr>'Med-EL'!E4.02</vt:lpstr>
      <vt:lpstr>'Med-EL'!E4.03</vt:lpstr>
      <vt:lpstr>'Med-EL'!E4.04</vt:lpstr>
      <vt:lpstr>'Med-EL'!E4.05</vt:lpstr>
      <vt:lpstr>'Med-EL'!E4.06</vt:lpstr>
      <vt:lpstr>'Med-EL'!E4.07</vt:lpstr>
      <vt:lpstr>'Med-EL'!E4.08</vt:lpstr>
      <vt:lpstr>'Med-EL'!E4.09</vt:lpstr>
      <vt:lpstr>'Med-EL'!E4.10</vt:lpstr>
      <vt:lpstr>'Med-EL'!E4.11</vt:lpstr>
      <vt:lpstr>'Med-EL'!E4.12</vt:lpstr>
      <vt:lpstr>'Comp-EL'!E5.01</vt:lpstr>
      <vt:lpstr>'Comp-EL'!E5.02</vt:lpstr>
      <vt:lpstr>'Comp-EL'!E5.03</vt:lpstr>
      <vt:lpstr>'Comp-EL'!E5.04</vt:lpstr>
      <vt:lpstr>'Comp-EL'!E5.05</vt:lpstr>
      <vt:lpstr>'Comp-EL'!E5.06</vt:lpstr>
      <vt:lpstr>'Comp-EL'!E5.07</vt:lpstr>
      <vt:lpstr>'Comp-EL'!E5.08</vt:lpstr>
      <vt:lpstr>'Comp-EL'!E5.09</vt:lpstr>
      <vt:lpstr>'Comp-EL'!E5.10</vt:lpstr>
      <vt:lpstr>'Comp-EL'!E5.11</vt:lpstr>
      <vt:lpstr>'Comp-EL'!E5.12</vt:lpstr>
      <vt:lpstr>'Comm-EL'!E6.01</vt:lpstr>
      <vt:lpstr>'Comm-EL'!E6.02</vt:lpstr>
      <vt:lpstr>'Comm-EL'!E6.03</vt:lpstr>
      <vt:lpstr>'Comm-EL'!E6.04</vt:lpstr>
      <vt:lpstr>'Comm-EL'!E6.05</vt:lpstr>
      <vt:lpstr>'Comm-EL'!E6.06</vt:lpstr>
      <vt:lpstr>'Comm-EL'!E6.07</vt:lpstr>
      <vt:lpstr>'Comm-EL'!E6.08</vt:lpstr>
      <vt:lpstr>'Comm-EL'!E6.09</vt:lpstr>
      <vt:lpstr>'Comm-EL'!E6.10</vt:lpstr>
      <vt:lpstr>E7.01</vt:lpstr>
      <vt:lpstr>E7.02</vt:lpstr>
      <vt:lpstr>E7.03</vt:lpstr>
      <vt:lpstr>E7.04</vt:lpstr>
      <vt:lpstr>E7.05</vt:lpstr>
      <vt:lpstr>E7.06</vt:lpstr>
      <vt:lpstr>E7.07</vt:lpstr>
      <vt:lpstr>E7.08</vt:lpstr>
      <vt:lpstr>E7.09</vt:lpstr>
      <vt:lpstr>E7.10</vt:lpstr>
      <vt:lpstr>'RR-EL'!E8.01</vt:lpstr>
      <vt:lpstr>'RR-EL'!E8.02</vt:lpstr>
      <vt:lpstr>'RR-EL'!E8.03</vt:lpstr>
      <vt:lpstr>'RR-EL'!E8.04</vt:lpstr>
      <vt:lpstr>'RR-EL'!E8.05</vt:lpstr>
      <vt:lpstr>'RR-EL'!E8.06</vt:lpstr>
      <vt:lpstr>'RR-EL'!E8.07</vt:lpstr>
      <vt:lpstr>'RR-EL'!E8.08</vt:lpstr>
      <vt:lpstr>'RR-EL'!E8.09</vt:lpstr>
      <vt:lpstr>'RR-EL'!E8.10</vt:lpstr>
      <vt:lpstr>E87.01</vt:lpstr>
      <vt:lpstr>EndDate</vt:lpstr>
      <vt:lpstr>'Overview of progress'!O.1</vt:lpstr>
      <vt:lpstr>'Overview of progress'!O.2</vt:lpstr>
      <vt:lpstr>'Overview of progress'!O.3</vt:lpstr>
      <vt:lpstr>'Overview of progress'!O.4</vt:lpstr>
      <vt:lpstr>'Overview of progress'!O.5</vt:lpstr>
      <vt:lpstr>'Overview of progress'!O.6</vt:lpstr>
      <vt:lpstr>'Overview of progress'!O.8</vt:lpstr>
      <vt:lpstr>Governance!P1.01</vt:lpstr>
      <vt:lpstr>Governance!P1.02</vt:lpstr>
      <vt:lpstr>Governance!P1.03</vt:lpstr>
      <vt:lpstr>Governance!P1.04</vt:lpstr>
      <vt:lpstr>Governance!P1.05</vt:lpstr>
      <vt:lpstr>Governance!P1.06</vt:lpstr>
      <vt:lpstr>Governance!P1.07</vt:lpstr>
      <vt:lpstr>Governance!P1.08</vt:lpstr>
      <vt:lpstr>Governance!P1.09</vt:lpstr>
      <vt:lpstr>Governance!P1.10</vt:lpstr>
      <vt:lpstr>Governance!P1.11</vt:lpstr>
      <vt:lpstr>Governance!P1.12</vt:lpstr>
      <vt:lpstr>Governance!P1.13</vt:lpstr>
      <vt:lpstr>Governance!P1.14</vt:lpstr>
      <vt:lpstr>Governance!P1.15</vt:lpstr>
      <vt:lpstr>Governance!P1.16</vt:lpstr>
      <vt:lpstr>Governance!P1.17</vt:lpstr>
      <vt:lpstr>Governance!P1.18</vt:lpstr>
      <vt:lpstr>Governance!P1.19</vt:lpstr>
      <vt:lpstr>Governance!P1.20</vt:lpstr>
      <vt:lpstr>Governance!P1.21</vt:lpstr>
      <vt:lpstr>Governance!P1.22</vt:lpstr>
      <vt:lpstr>Governance!P1.23</vt:lpstr>
      <vt:lpstr>Governance!P1.24</vt:lpstr>
      <vt:lpstr>Governance!P1.25</vt:lpstr>
      <vt:lpstr>Governance!P1.26</vt:lpstr>
      <vt:lpstr>Governance!P1.30</vt:lpstr>
      <vt:lpstr>Governance!P1.31</vt:lpstr>
      <vt:lpstr>Governance!P1.32</vt:lpstr>
      <vt:lpstr>Governance!P1.33</vt:lpstr>
      <vt:lpstr>Partnering!P2.01</vt:lpstr>
      <vt:lpstr>Partnering!P2.02</vt:lpstr>
      <vt:lpstr>Partnering!P2.03</vt:lpstr>
      <vt:lpstr>Partnering!P2.04</vt:lpstr>
      <vt:lpstr>Partnering!P2.05</vt:lpstr>
      <vt:lpstr>Partnering!P2.06</vt:lpstr>
      <vt:lpstr>Partnering!P2.07</vt:lpstr>
      <vt:lpstr>Partnering!P2.08</vt:lpstr>
      <vt:lpstr>Partnering!P2.09</vt:lpstr>
      <vt:lpstr>Partnering!P2.10</vt:lpstr>
      <vt:lpstr>Partnering!P2.11</vt:lpstr>
      <vt:lpstr>Partnering!P2.12</vt:lpstr>
      <vt:lpstr>Partnering!P2.13</vt:lpstr>
      <vt:lpstr>PCI!P3.01</vt:lpstr>
      <vt:lpstr>PCI!P3.02</vt:lpstr>
      <vt:lpstr>PCI!P3.03</vt:lpstr>
      <vt:lpstr>PCI!P3.04</vt:lpstr>
      <vt:lpstr>PCI!P3.05</vt:lpstr>
      <vt:lpstr>PCI!P3.06</vt:lpstr>
      <vt:lpstr>PCI!P3.07</vt:lpstr>
      <vt:lpstr>PCI!P3.08</vt:lpstr>
      <vt:lpstr>PCI!P3.09</vt:lpstr>
      <vt:lpstr>PCI!P3.10</vt:lpstr>
      <vt:lpstr>PCI!P3.11</vt:lpstr>
      <vt:lpstr>PCI!P3.12</vt:lpstr>
      <vt:lpstr>PCI!P3.13</vt:lpstr>
      <vt:lpstr>PCI!P3.14</vt:lpstr>
      <vt:lpstr>PCI!P3.15</vt:lpstr>
      <vt:lpstr>PCI!P3.16</vt:lpstr>
      <vt:lpstr>PCI!P3.17</vt:lpstr>
      <vt:lpstr>PCI!P3.18</vt:lpstr>
      <vt:lpstr>MedSafety!P4.01</vt:lpstr>
      <vt:lpstr>MedSafety!P4.02</vt:lpstr>
      <vt:lpstr>MedSafety!P4.03</vt:lpstr>
      <vt:lpstr>MedSafety!P4.04</vt:lpstr>
      <vt:lpstr>MedSafety!P4.05</vt:lpstr>
      <vt:lpstr>MedSafety!P4.06</vt:lpstr>
      <vt:lpstr>MedSafety!P4.07</vt:lpstr>
      <vt:lpstr>MedSafety!P4.08</vt:lpstr>
      <vt:lpstr>MedSafety!P4.09</vt:lpstr>
      <vt:lpstr>MedSafety!P4.10</vt:lpstr>
      <vt:lpstr>MedSafety!P4.11</vt:lpstr>
      <vt:lpstr>MedSafety!P4.12</vt:lpstr>
      <vt:lpstr>CompCare!P5.01</vt:lpstr>
      <vt:lpstr>CompCare!P5.02</vt:lpstr>
      <vt:lpstr>CompCare!P5.03</vt:lpstr>
      <vt:lpstr>CompCare!P5.04</vt:lpstr>
      <vt:lpstr>CompCare!P5.05</vt:lpstr>
      <vt:lpstr>CompCare!P5.06</vt:lpstr>
      <vt:lpstr>CompCare!P5.07</vt:lpstr>
      <vt:lpstr>CompCare!P5.08</vt:lpstr>
      <vt:lpstr>CompCare!P5.09</vt:lpstr>
      <vt:lpstr>CompCare!P5.10</vt:lpstr>
      <vt:lpstr>CompCare!P5.11</vt:lpstr>
      <vt:lpstr>CompCare!P5.12</vt:lpstr>
      <vt:lpstr>Communicating!P6.01</vt:lpstr>
      <vt:lpstr>Communicating!P6.02</vt:lpstr>
      <vt:lpstr>Communicating!P6.03</vt:lpstr>
      <vt:lpstr>Communicating!P6.04</vt:lpstr>
      <vt:lpstr>Communicating!P6.05</vt:lpstr>
      <vt:lpstr>Communicating!P6.06</vt:lpstr>
      <vt:lpstr>Communicating!P6.07</vt:lpstr>
      <vt:lpstr>Communicating!P6.08</vt:lpstr>
      <vt:lpstr>Communicating!P6.09</vt:lpstr>
      <vt:lpstr>Communicating!P6.10</vt:lpstr>
      <vt:lpstr>RR!P8.01</vt:lpstr>
      <vt:lpstr>RR!P8.02</vt:lpstr>
      <vt:lpstr>RR!P8.03</vt:lpstr>
      <vt:lpstr>RR!P8.04</vt:lpstr>
      <vt:lpstr>RR!P8.05</vt:lpstr>
      <vt:lpstr>RR!P8.06</vt:lpstr>
      <vt:lpstr>RR!P8.07</vt:lpstr>
      <vt:lpstr>RR!P8.08</vt:lpstr>
      <vt:lpstr>RR!P8.09</vt:lpstr>
      <vt:lpstr>RR!P8.10</vt:lpstr>
      <vt:lpstr>'Comm-EL'!Print_Area</vt:lpstr>
      <vt:lpstr>'Comm-TL'!Print_Area</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'PCI-EL'!Print_Area</vt:lpstr>
      <vt:lpstr>'PCI-TL'!Print_Area</vt:lpstr>
      <vt:lpstr>'RR-EL'!Print_Area</vt:lpstr>
      <vt:lpstr>'RR-TL'!Print_Area</vt:lpstr>
      <vt:lpstr>'Comm-EL'!Print_Titles</vt:lpstr>
      <vt:lpstr>'Comm-TL'!Print_Titles</vt:lpstr>
      <vt:lpstr>Communicating!Print_Titles</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PCI!Print_Titles</vt:lpstr>
      <vt:lpstr>'PCI-EL'!Print_Titles</vt:lpstr>
      <vt:lpstr>'PCI-TL'!Print_Titles</vt:lpstr>
      <vt:lpstr>RR!Print_Titles</vt:lpstr>
      <vt:lpstr>'RR-EL'!Print_Titles</vt:lpstr>
      <vt:lpstr>'RR-TL'!Print_Titles</vt:lpstr>
      <vt:lpstr>Governance!R1.01</vt:lpstr>
      <vt:lpstr>Governance!R1.02</vt:lpstr>
      <vt:lpstr>Governance!R1.03</vt:lpstr>
      <vt:lpstr>Governance!R1.04</vt:lpstr>
      <vt:lpstr>Governance!R1.05</vt:lpstr>
      <vt:lpstr>Governance!R1.06</vt:lpstr>
      <vt:lpstr>Governance!R1.07</vt:lpstr>
      <vt:lpstr>Governance!R1.08</vt:lpstr>
      <vt:lpstr>Governance!R1.09</vt:lpstr>
      <vt:lpstr>Governance!R1.10</vt:lpstr>
      <vt:lpstr>Governance!R1.11</vt:lpstr>
      <vt:lpstr>Governance!R1.12</vt:lpstr>
      <vt:lpstr>Governance!R1.13</vt:lpstr>
      <vt:lpstr>Governance!R1.14</vt:lpstr>
      <vt:lpstr>Governance!R1.15</vt:lpstr>
      <vt:lpstr>Governance!R1.16</vt:lpstr>
      <vt:lpstr>Governance!R1.17</vt:lpstr>
      <vt:lpstr>Governance!R1.18</vt:lpstr>
      <vt:lpstr>Governance!R1.19</vt:lpstr>
      <vt:lpstr>Governance!R1.20</vt:lpstr>
      <vt:lpstr>Governance!R1.21</vt:lpstr>
      <vt:lpstr>Governance!R1.22</vt:lpstr>
      <vt:lpstr>Governance!R1.23</vt:lpstr>
      <vt:lpstr>Governance!R1.24</vt:lpstr>
      <vt:lpstr>Governance!R1.25</vt:lpstr>
      <vt:lpstr>Governance!R1.26</vt:lpstr>
      <vt:lpstr>MedSafety!R1.26</vt:lpstr>
      <vt:lpstr>Governance!R1.30</vt:lpstr>
      <vt:lpstr>Governance!R1.31</vt:lpstr>
      <vt:lpstr>Governance!R1.32</vt:lpstr>
      <vt:lpstr>Governance!R1.33</vt:lpstr>
      <vt:lpstr>Partnering!R2.01</vt:lpstr>
      <vt:lpstr>Partnering!R2.02</vt:lpstr>
      <vt:lpstr>Partnering!R2.03</vt:lpstr>
      <vt:lpstr>Partnering!R2.04</vt:lpstr>
      <vt:lpstr>Partnering!R2.05</vt:lpstr>
      <vt:lpstr>Partnering!R2.06</vt:lpstr>
      <vt:lpstr>Partnering!R2.07</vt:lpstr>
      <vt:lpstr>Partnering!R2.08</vt:lpstr>
      <vt:lpstr>Partnering!R2.09</vt:lpstr>
      <vt:lpstr>Partnering!R2.10</vt:lpstr>
      <vt:lpstr>Partnering!R2.11</vt:lpstr>
      <vt:lpstr>Partnering!R2.12</vt:lpstr>
      <vt:lpstr>Partnering!R2.13</vt:lpstr>
      <vt:lpstr>PCI!R3.01</vt:lpstr>
      <vt:lpstr>PCI!R3.02</vt:lpstr>
      <vt:lpstr>PCI!R3.03</vt:lpstr>
      <vt:lpstr>PCI!R3.04</vt:lpstr>
      <vt:lpstr>PCI!R3.05</vt:lpstr>
      <vt:lpstr>PCI!R3.06</vt:lpstr>
      <vt:lpstr>PCI!R3.07</vt:lpstr>
      <vt:lpstr>PCI!R3.08</vt:lpstr>
      <vt:lpstr>PCI!R3.09</vt:lpstr>
      <vt:lpstr>PCI!R3.10</vt:lpstr>
      <vt:lpstr>PCI!R3.11</vt:lpstr>
      <vt:lpstr>PCI!R3.12</vt:lpstr>
      <vt:lpstr>PCI!R3.13</vt:lpstr>
      <vt:lpstr>PCI!R3.14</vt:lpstr>
      <vt:lpstr>PCI!R3.15</vt:lpstr>
      <vt:lpstr>PCI!R3.16</vt:lpstr>
      <vt:lpstr>PCI!R3.17</vt:lpstr>
      <vt:lpstr>PCI!R3.18</vt:lpstr>
      <vt:lpstr>MedSafety!R4.01</vt:lpstr>
      <vt:lpstr>MedSafety!R4.02</vt:lpstr>
      <vt:lpstr>MedSafety!R4.03</vt:lpstr>
      <vt:lpstr>MedSafety!R4.04</vt:lpstr>
      <vt:lpstr>MedSafety!R4.05</vt:lpstr>
      <vt:lpstr>MedSafety!R4.06</vt:lpstr>
      <vt:lpstr>MedSafety!R4.07</vt:lpstr>
      <vt:lpstr>MedSafety!R4.08</vt:lpstr>
      <vt:lpstr>MedSafety!R4.09</vt:lpstr>
      <vt:lpstr>MedSafety!R4.10</vt:lpstr>
      <vt:lpstr>CompCare!R4.11</vt:lpstr>
      <vt:lpstr>MedSafety!R4.11</vt:lpstr>
      <vt:lpstr>MedSafety!R4.12</vt:lpstr>
      <vt:lpstr>CompCare!R5.01</vt:lpstr>
      <vt:lpstr>CompCare!R5.02</vt:lpstr>
      <vt:lpstr>CompCare!R5.03</vt:lpstr>
      <vt:lpstr>CompCare!R5.04</vt:lpstr>
      <vt:lpstr>CompCare!R5.05</vt:lpstr>
      <vt:lpstr>CompCare!R5.06</vt:lpstr>
      <vt:lpstr>CompCare!R5.07</vt:lpstr>
      <vt:lpstr>CompCare!R5.08</vt:lpstr>
      <vt:lpstr>CompCare!R5.09</vt:lpstr>
      <vt:lpstr>CompCare!R5.10</vt:lpstr>
      <vt:lpstr>CompCare!R5.11</vt:lpstr>
      <vt:lpstr>CompCare!R5.12</vt:lpstr>
      <vt:lpstr>Communicating!R6.01</vt:lpstr>
      <vt:lpstr>Communicating!R6.02</vt:lpstr>
      <vt:lpstr>Communicating!R6.03</vt:lpstr>
      <vt:lpstr>Communicating!R6.04</vt:lpstr>
      <vt:lpstr>Communicating!R6.05</vt:lpstr>
      <vt:lpstr>Communicating!R6.06</vt:lpstr>
      <vt:lpstr>Communicating!R6.07</vt:lpstr>
      <vt:lpstr>Communicating!R6.08</vt:lpstr>
      <vt:lpstr>Communicating!R6.09</vt:lpstr>
      <vt:lpstr>Communicating!R6.10</vt:lpstr>
      <vt:lpstr>RR!R8.01</vt:lpstr>
      <vt:lpstr>RR!R8.02</vt:lpstr>
      <vt:lpstr>RR!R8.03</vt:lpstr>
      <vt:lpstr>RR!R8.04</vt:lpstr>
      <vt:lpstr>RR!R8.05</vt:lpstr>
      <vt:lpstr>RR!R8.06</vt:lpstr>
      <vt:lpstr>RR!R8.07</vt:lpstr>
      <vt:lpstr>RR!R8.08</vt:lpstr>
      <vt:lpstr>RR!R8.09</vt:lpstr>
      <vt:lpstr>RR!R8.10</vt:lpstr>
      <vt:lpstr>StartDate</vt:lpstr>
      <vt:lpstr>'Gov-TL'!T1.01</vt:lpstr>
      <vt:lpstr>'Gov-TL'!T1.02</vt:lpstr>
      <vt:lpstr>'Gov-TL'!T1.03</vt:lpstr>
      <vt:lpstr>'Gov-TL'!T1.04</vt:lpstr>
      <vt:lpstr>'Gov-TL'!T1.05</vt:lpstr>
      <vt:lpstr>'Gov-TL'!T1.06</vt:lpstr>
      <vt:lpstr>'Gov-TL'!T1.07</vt:lpstr>
      <vt:lpstr>'Gov-TL'!T1.08</vt:lpstr>
      <vt:lpstr>'Gov-TL'!T1.09</vt:lpstr>
      <vt:lpstr>'Gov-TL'!T1.10</vt:lpstr>
      <vt:lpstr>'Gov-TL'!T1.11</vt:lpstr>
      <vt:lpstr>'Gov-TL'!T1.12</vt:lpstr>
      <vt:lpstr>'Gov-TL'!T1.13</vt:lpstr>
      <vt:lpstr>'Gov-TL'!T1.14</vt:lpstr>
      <vt:lpstr>'Gov-TL'!T1.15</vt:lpstr>
      <vt:lpstr>'Gov-TL'!T1.16</vt:lpstr>
      <vt:lpstr>'Gov-TL'!T1.17</vt:lpstr>
      <vt:lpstr>'Gov-TL'!T1.18</vt:lpstr>
      <vt:lpstr>'Gov-TL'!T1.19</vt:lpstr>
      <vt:lpstr>'Gov-TL'!T1.20</vt:lpstr>
      <vt:lpstr>'Gov-TL'!T1.21</vt:lpstr>
      <vt:lpstr>'Gov-TL'!T1.22</vt:lpstr>
      <vt:lpstr>'Gov-TL'!T1.23</vt:lpstr>
      <vt:lpstr>'Gov-TL'!T1.24</vt:lpstr>
      <vt:lpstr>'Gov-TL'!T1.25</vt:lpstr>
      <vt:lpstr>'Gov-TL'!T1.26</vt:lpstr>
      <vt:lpstr>'Part-TL'!T2.01</vt:lpstr>
      <vt:lpstr>'Part-TL'!T2.02</vt:lpstr>
      <vt:lpstr>'Part-TL'!T2.03</vt:lpstr>
      <vt:lpstr>'Part-TL'!T2.04</vt:lpstr>
      <vt:lpstr>'Part-TL'!T2.05</vt:lpstr>
      <vt:lpstr>'Part-TL'!T2.06</vt:lpstr>
      <vt:lpstr>'Part-TL'!T2.07</vt:lpstr>
      <vt:lpstr>'Part-TL'!T2.08</vt:lpstr>
      <vt:lpstr>'Part-TL'!T2.09</vt:lpstr>
      <vt:lpstr>'Part-TL'!T2.10</vt:lpstr>
      <vt:lpstr>'Part-TL'!T2.11</vt:lpstr>
      <vt:lpstr>'Part-TL'!T2.12</vt:lpstr>
      <vt:lpstr>'Part-TL'!T2.13</vt:lpstr>
      <vt:lpstr>'PCI-TL'!T3.01</vt:lpstr>
      <vt:lpstr>'PCI-TL'!T3.02</vt:lpstr>
      <vt:lpstr>'PCI-TL'!T3.03</vt:lpstr>
      <vt:lpstr>'PCI-TL'!T3.04</vt:lpstr>
      <vt:lpstr>'PCI-TL'!T3.05</vt:lpstr>
      <vt:lpstr>'PCI-TL'!T3.06</vt:lpstr>
      <vt:lpstr>'PCI-TL'!T3.07</vt:lpstr>
      <vt:lpstr>'PCI-TL'!T3.08</vt:lpstr>
      <vt:lpstr>'PCI-TL'!T3.09</vt:lpstr>
      <vt:lpstr>'PCI-TL'!T3.10</vt:lpstr>
      <vt:lpstr>'PCI-TL'!T3.11</vt:lpstr>
      <vt:lpstr>'PCI-TL'!T3.12</vt:lpstr>
      <vt:lpstr>'PCI-TL'!T3.13</vt:lpstr>
      <vt:lpstr>'PCI-TL'!T3.14</vt:lpstr>
      <vt:lpstr>'PCI-TL'!T3.15</vt:lpstr>
      <vt:lpstr>'PCI-TL'!T3.16</vt:lpstr>
      <vt:lpstr>'PCI-TL'!T3.17</vt:lpstr>
      <vt:lpstr>'PCI-TL'!T3.18</vt:lpstr>
      <vt:lpstr>'Med-TL'!T4.01</vt:lpstr>
      <vt:lpstr>'Med-TL'!T4.02</vt:lpstr>
      <vt:lpstr>'Med-TL'!T4.03</vt:lpstr>
      <vt:lpstr>'Med-TL'!T4.04</vt:lpstr>
      <vt:lpstr>'Med-TL'!T4.05</vt:lpstr>
      <vt:lpstr>'Med-TL'!T4.06</vt:lpstr>
      <vt:lpstr>'Med-TL'!T4.07</vt:lpstr>
      <vt:lpstr>'Med-TL'!T4.08</vt:lpstr>
      <vt:lpstr>'Med-TL'!T4.09</vt:lpstr>
      <vt:lpstr>'Med-TL'!T4.10</vt:lpstr>
      <vt:lpstr>'Med-TL'!T4.11</vt:lpstr>
      <vt:lpstr>'Med-TL'!T4.12</vt:lpstr>
      <vt:lpstr>'Comp-TL'!T5.01</vt:lpstr>
      <vt:lpstr>'Comp-TL'!T5.02</vt:lpstr>
      <vt:lpstr>'Comp-TL'!T5.03</vt:lpstr>
      <vt:lpstr>'Comp-TL'!T5.04</vt:lpstr>
      <vt:lpstr>'Comp-TL'!T5.05</vt:lpstr>
      <vt:lpstr>'Comp-TL'!T5.06</vt:lpstr>
      <vt:lpstr>'Comp-TL'!T5.07</vt:lpstr>
      <vt:lpstr>'Comp-TL'!T5.08</vt:lpstr>
      <vt:lpstr>'Comp-TL'!T5.09</vt:lpstr>
      <vt:lpstr>'Comp-TL'!T5.10</vt:lpstr>
      <vt:lpstr>'Comp-TL'!T5.11</vt:lpstr>
      <vt:lpstr>'Comp-TL'!T5.12</vt:lpstr>
      <vt:lpstr>'Comm-TL'!T6.01</vt:lpstr>
      <vt:lpstr>'Comm-TL'!T6.02</vt:lpstr>
      <vt:lpstr>'Comm-TL'!T6.03</vt:lpstr>
      <vt:lpstr>'Comm-TL'!T6.04</vt:lpstr>
      <vt:lpstr>'Comm-TL'!T6.05</vt:lpstr>
      <vt:lpstr>'Comm-TL'!T6.06</vt:lpstr>
      <vt:lpstr>'Comm-TL'!T6.07</vt:lpstr>
      <vt:lpstr>'Comm-TL'!T6.08</vt:lpstr>
      <vt:lpstr>'Comm-TL'!T6.09</vt:lpstr>
      <vt:lpstr>'Comm-TL'!T6.10</vt:lpstr>
      <vt:lpstr>T7.01</vt:lpstr>
      <vt:lpstr>T7.02</vt:lpstr>
      <vt:lpstr>T7.03</vt:lpstr>
      <vt:lpstr>T7.04</vt:lpstr>
      <vt:lpstr>T7.05</vt:lpstr>
      <vt:lpstr>T7.06</vt:lpstr>
      <vt:lpstr>T7.07</vt:lpstr>
      <vt:lpstr>T7.08</vt:lpstr>
      <vt:lpstr>T7.09</vt:lpstr>
      <vt:lpstr>T7.10</vt:lpstr>
      <vt:lpstr>'RR-TL'!T8.01</vt:lpstr>
      <vt:lpstr>'RR-TL'!T8.02</vt:lpstr>
      <vt:lpstr>'RR-TL'!T8.03</vt:lpstr>
      <vt:lpstr>'RR-TL'!T8.04</vt:lpstr>
      <vt:lpstr>'RR-TL'!T8.05</vt:lpstr>
      <vt:lpstr>'RR-TL'!T8.06</vt:lpstr>
      <vt:lpstr>'RR-TL'!T8.07</vt:lpstr>
      <vt:lpstr>'RR-TL'!T8.08</vt:lpstr>
      <vt:lpstr>'RR-TL'!T8.09</vt:lpstr>
      <vt:lpstr>'RR-TL'!T8.10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2025-11-28T03:49:43Z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2025-11-27T23:54:18Z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3135f5bd-a0aa-4ca2-82c4-fe28ccd20f6e</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