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40" yWindow="105" windowWidth="12435" windowHeight="12330"/>
  </bookViews>
  <sheets>
    <sheet name="Specification" sheetId="4" r:id="rId1"/>
    <sheet name="Reference Populations" sheetId="1" r:id="rId2"/>
    <sheet name="Calculation template" sheetId="3" r:id="rId3"/>
    <sheet name="Worked example" sheetId="5" r:id="rId4"/>
  </sheets>
  <externalReferences>
    <externalReference r:id="rId5"/>
  </externalReferences>
  <definedNames>
    <definedName name="_xlnm._FilterDatabase" localSheetId="0" hidden="1">Specification!$P$11:$T$18</definedName>
  </definedNames>
  <calcPr calcId="145621"/>
</workbook>
</file>

<file path=xl/calcChain.xml><?xml version="1.0" encoding="utf-8"?>
<calcChain xmlns="http://schemas.openxmlformats.org/spreadsheetml/2006/main">
  <c r="E14" i="3" l="1"/>
  <c r="E15" i="3"/>
  <c r="E16" i="3"/>
  <c r="E17" i="3"/>
  <c r="E18" i="3"/>
  <c r="E19" i="3"/>
  <c r="E20" i="3"/>
  <c r="E21" i="3"/>
  <c r="E13" i="3"/>
  <c r="J31" i="1"/>
  <c r="K28" i="1"/>
  <c r="J32" i="1" s="1"/>
  <c r="C12" i="1"/>
  <c r="F31" i="1" l="1"/>
  <c r="B31" i="1"/>
  <c r="J15" i="1"/>
  <c r="F15" i="1"/>
  <c r="B15" i="1"/>
  <c r="G28" i="1"/>
  <c r="F32" i="1" s="1"/>
  <c r="C28" i="1"/>
  <c r="B32" i="1" s="1"/>
  <c r="K12" i="1"/>
  <c r="J16" i="1" s="1"/>
  <c r="G12" i="1"/>
  <c r="F16" i="1" s="1"/>
  <c r="C21" i="3" l="1"/>
  <c r="D21" i="3" l="1"/>
  <c r="B16" i="1"/>
  <c r="H20" i="3" l="1"/>
  <c r="H19" i="3"/>
  <c r="F19" i="3" l="1"/>
  <c r="G19" i="3" s="1"/>
  <c r="F20" i="3"/>
  <c r="G20" i="3" s="1"/>
  <c r="H14" i="3" l="1"/>
  <c r="H15" i="3"/>
  <c r="H16" i="3"/>
  <c r="H17" i="3"/>
  <c r="H18" i="3"/>
  <c r="H13" i="3"/>
  <c r="F14" i="3"/>
  <c r="G14" i="3" s="1"/>
  <c r="F15" i="3"/>
  <c r="G15" i="3" s="1"/>
  <c r="F16" i="3"/>
  <c r="G16" i="3" s="1"/>
  <c r="F17" i="3"/>
  <c r="G17" i="3" s="1"/>
  <c r="F18" i="3"/>
  <c r="G18" i="3" s="1"/>
  <c r="F13" i="3"/>
  <c r="G13" i="3" s="1"/>
  <c r="H21" i="3" l="1"/>
  <c r="H22" i="3" s="1"/>
  <c r="H23" i="3" s="1"/>
  <c r="F21" i="3"/>
  <c r="G21" i="3" s="1"/>
  <c r="H24" i="3" s="1"/>
  <c r="A32" i="3" s="1"/>
  <c r="H27" i="3" l="1"/>
  <c r="H25" i="3"/>
  <c r="H26" i="3"/>
  <c r="A31" i="3" l="1"/>
</calcChain>
</file>

<file path=xl/comments1.xml><?xml version="1.0" encoding="utf-8"?>
<comments xmlns="http://schemas.openxmlformats.org/spreadsheetml/2006/main">
  <authors>
    <author>Horn Fiona</author>
  </authors>
  <commentList>
    <comment ref="B10" authorId="0">
      <text>
        <r>
          <rPr>
            <sz val="10"/>
            <color indexed="81"/>
            <rFont val="Tahoma"/>
            <family val="2"/>
          </rPr>
          <t>Click here to select peer group for your hospital from the drop-down list. List of peer groups is available from the AIHW at:</t>
        </r>
        <r>
          <rPr>
            <b/>
            <sz val="10"/>
            <color indexed="81"/>
            <rFont val="Tahoma"/>
            <family val="2"/>
          </rPr>
          <t xml:space="preserve">
</t>
        </r>
        <r>
          <rPr>
            <sz val="10"/>
            <color indexed="81"/>
            <rFont val="Tahoma"/>
            <family val="2"/>
          </rPr>
          <t xml:space="preserve">https://www.aihw.gov.au/getmedia/79e7d756-7cfe-49bf-b8c0-0bbb0daa2430/14825.pdf.aspx?inline=true
</t>
        </r>
      </text>
    </comment>
    <comment ref="E11" authorId="0">
      <text>
        <r>
          <rPr>
            <sz val="10"/>
            <color indexed="81"/>
            <rFont val="Tahoma"/>
            <family val="2"/>
          </rPr>
          <t>This column will populate automatically when the appropriate peer group is selected</t>
        </r>
      </text>
    </comment>
  </commentList>
</comments>
</file>

<file path=xl/sharedStrings.xml><?xml version="1.0" encoding="utf-8"?>
<sst xmlns="http://schemas.openxmlformats.org/spreadsheetml/2006/main" count="265" uniqueCount="94">
  <si>
    <t>Female</t>
  </si>
  <si>
    <t>Sex</t>
  </si>
  <si>
    <t>Age group</t>
  </si>
  <si>
    <t>Reference population</t>
  </si>
  <si>
    <t xml:space="preserve">Calculation </t>
  </si>
  <si>
    <r>
      <t>·</t>
    </r>
    <r>
      <rPr>
        <sz val="7"/>
        <color theme="1"/>
        <rFont val="Calibri"/>
        <family val="2"/>
        <scheme val="minor"/>
      </rPr>
      <t xml:space="preserve">         </t>
    </r>
    <r>
      <rPr>
        <sz val="11"/>
        <color theme="1"/>
        <rFont val="Calibri"/>
        <family val="2"/>
        <scheme val="minor"/>
      </rPr>
      <t xml:space="preserve">Care type = acute </t>
    </r>
  </si>
  <si>
    <t>Total (denominator)</t>
  </si>
  <si>
    <t>A</t>
  </si>
  <si>
    <t>B</t>
  </si>
  <si>
    <t>Number of episodes
of care in hospital X</t>
  </si>
  <si>
    <t>C</t>
  </si>
  <si>
    <t>Number of episodes of care in national reference population</t>
  </si>
  <si>
    <t>Hospital X rates applied to national reference population</t>
  </si>
  <si>
    <t>Hospital X – age/sex rates</t>
  </si>
  <si>
    <t>D = A/B</t>
  </si>
  <si>
    <t>F= C x D</t>
  </si>
  <si>
    <r>
      <t>G = (C</t>
    </r>
    <r>
      <rPr>
        <b/>
        <vertAlign val="superscript"/>
        <sz val="11"/>
        <color theme="1"/>
        <rFont val="Calibri"/>
        <family val="2"/>
        <scheme val="minor"/>
      </rPr>
      <t>2</t>
    </r>
    <r>
      <rPr>
        <b/>
        <sz val="11"/>
        <color theme="1"/>
        <rFont val="Calibri"/>
        <family val="2"/>
        <scheme val="minor"/>
      </rPr>
      <t>xA/B</t>
    </r>
    <r>
      <rPr>
        <b/>
        <vertAlign val="superscript"/>
        <sz val="11"/>
        <color theme="1"/>
        <rFont val="Calibri"/>
        <family val="2"/>
        <scheme val="minor"/>
      </rPr>
      <t>2</t>
    </r>
    <r>
      <rPr>
        <b/>
        <sz val="11"/>
        <color theme="1"/>
        <rFont val="Calibri"/>
        <family val="2"/>
        <scheme val="minor"/>
      </rPr>
      <t>)</t>
    </r>
  </si>
  <si>
    <t>Variance
calculation</t>
  </si>
  <si>
    <t xml:space="preserve">Total </t>
  </si>
  <si>
    <t>Direct Standardised rate per 100</t>
  </si>
  <si>
    <t>Lower confidence limit</t>
  </si>
  <si>
    <t>Upper confidence limit</t>
  </si>
  <si>
    <t>Standardised rate ratio</t>
  </si>
  <si>
    <t>Variance estimate</t>
  </si>
  <si>
    <t>Standard deviation est.</t>
  </si>
  <si>
    <r>
      <t>·</t>
    </r>
    <r>
      <rPr>
        <sz val="7"/>
        <color theme="1"/>
        <rFont val="Calibri"/>
        <family val="2"/>
        <scheme val="minor"/>
      </rPr>
      <t xml:space="preserve">         </t>
    </r>
    <r>
      <rPr>
        <sz val="11"/>
        <color theme="1"/>
        <rFont val="Calibri"/>
        <family val="2"/>
        <scheme val="minor"/>
      </rPr>
      <t xml:space="preserve">Sex = female </t>
    </r>
  </si>
  <si>
    <r>
      <t>·</t>
    </r>
    <r>
      <rPr>
        <sz val="7"/>
        <color theme="1"/>
        <rFont val="Calibri"/>
        <family val="2"/>
        <scheme val="minor"/>
      </rPr>
      <t xml:space="preserve">         </t>
    </r>
    <r>
      <rPr>
        <sz val="11"/>
        <color theme="1"/>
        <rFont val="Calibri"/>
        <family val="2"/>
        <scheme val="minor"/>
      </rPr>
      <t>Age 15 to 55</t>
    </r>
  </si>
  <si>
    <t>Exclude records with a Principal diagnosis or additional diagnosis of:</t>
  </si>
  <si>
    <t>·         O80–O84 Childbirth</t>
  </si>
  <si>
    <t>·         O00–O08 Termination of pregnancy</t>
  </si>
  <si>
    <t>·         S37.6 Injury of uterus</t>
  </si>
  <si>
    <t>·         S37.7 Injury of multiple pelvic organs</t>
  </si>
  <si>
    <t>·         C79.82 Secondary malignant neoplasm of genital organs</t>
  </si>
  <si>
    <t xml:space="preserve">      ·      90448–00 Subtotal laparoscopic abdominal hysterectomy</t>
  </si>
  <si>
    <t xml:space="preserve">      ·      35653–00 Subtotal abdominal hysterectomy</t>
  </si>
  <si>
    <t xml:space="preserve">      ·      90448–01 Total laparoscopic abdominal hysterectomy</t>
  </si>
  <si>
    <t xml:space="preserve">      ·      35653–01 Total abdominal hysterectomy</t>
  </si>
  <si>
    <t xml:space="preserve">      ·      90448–02 Total laparoscopic abdominal hysterectomy with removal of adnexa</t>
  </si>
  <si>
    <t xml:space="preserve">      ·      35653–04 Total abdominal hysterectomy with removal of adnexa</t>
  </si>
  <si>
    <t xml:space="preserve">      ·      35661–00 Abdominal hysterectomy with extensive retroperitoneal dissection</t>
  </si>
  <si>
    <t xml:space="preserve">      ·      35670–00 Abdominal hysterectomy with radical excision of pelvic lymph nodes</t>
  </si>
  <si>
    <t xml:space="preserve">      ·      35667–00 Radical abdominal hysterectomy</t>
  </si>
  <si>
    <t xml:space="preserve">      ·      35664–00 Radical abdominal hysterectomy with radical excision of pelvic lymph nodes</t>
  </si>
  <si>
    <t xml:space="preserve">      ·      35750-00 Laparoscopically assisted vaginal hysterectomy </t>
  </si>
  <si>
    <t xml:space="preserve">      ·      35753-02 Laparoscopically assisted vaginal hysterectomy with removal of adnexa</t>
  </si>
  <si>
    <t xml:space="preserve">      ·      35657–00 Vaginal hysterectomy</t>
  </si>
  <si>
    <t xml:space="preserve">      ·      35673–02 Vaginal hysterectomy with removal of adnexa</t>
  </si>
  <si>
    <t xml:space="preserve">      ·      35667–01 Radical vaginal hysterectomy</t>
  </si>
  <si>
    <t xml:space="preserve">      ·      35664–01 Radical vaginal hysterectomy with radical excision of pelvic lymph nodes</t>
  </si>
  <si>
    <t xml:space="preserve">      ·      90450–00 Anterior pelvic exenteration</t>
  </si>
  <si>
    <t xml:space="preserve">      ·      90450–01 Posterior pelvic exenteration</t>
  </si>
  <si>
    <t xml:space="preserve">      ·      90450–02 Total pelvic exenteration</t>
  </si>
  <si>
    <t>Hysterectomy separations</t>
  </si>
  <si>
    <t>50-55</t>
  </si>
  <si>
    <t>·         C51-C58 Malignant neoplasms of female genital organs</t>
  </si>
  <si>
    <t>20-24</t>
  </si>
  <si>
    <t>25-29</t>
  </si>
  <si>
    <t>30-34</t>
  </si>
  <si>
    <t>35-39</t>
  </si>
  <si>
    <t>40-44</t>
  </si>
  <si>
    <t>45-49</t>
  </si>
  <si>
    <t>Number of episodes with hysterectomy in hospital X</t>
  </si>
  <si>
    <t>15-19</t>
  </si>
  <si>
    <t>Select Peer group from list</t>
  </si>
  <si>
    <r>
      <t>·</t>
    </r>
    <r>
      <rPr>
        <sz val="7"/>
        <color theme="1"/>
        <rFont val="Calibri"/>
        <family val="2"/>
        <scheme val="minor"/>
      </rPr>
      <t xml:space="preserve">         </t>
    </r>
    <r>
      <rPr>
        <sz val="11"/>
        <color theme="1"/>
        <rFont val="Calibri"/>
        <family val="2"/>
        <scheme val="minor"/>
      </rPr>
      <t>Reference Peer population: denominator by sex and age group (15-19, 20-24, 25-29, 30-34, 35-39, 40-44, 45-49, 50-55)</t>
    </r>
  </si>
  <si>
    <r>
      <t>·</t>
    </r>
    <r>
      <rPr>
        <sz val="7"/>
        <color theme="1"/>
        <rFont val="Calibri"/>
        <family val="2"/>
        <scheme val="minor"/>
      </rPr>
      <t xml:space="preserve">         </t>
    </r>
    <r>
      <rPr>
        <sz val="11"/>
        <color theme="1"/>
        <rFont val="Calibri"/>
        <family val="2"/>
        <scheme val="minor"/>
      </rPr>
      <t>National Peer rate : numerator x 100 / denominator</t>
    </r>
  </si>
  <si>
    <t>From the denominator population, any Procedure code of:</t>
  </si>
  <si>
    <r>
      <t>·</t>
    </r>
    <r>
      <rPr>
        <sz val="7"/>
        <color theme="1"/>
        <rFont val="Calibri"/>
        <family val="2"/>
        <scheme val="minor"/>
      </rPr>
      <t xml:space="preserve">         </t>
    </r>
    <r>
      <rPr>
        <sz val="11"/>
        <color theme="1"/>
        <rFont val="Calibri"/>
        <family val="2"/>
        <scheme val="minor"/>
      </rPr>
      <t xml:space="preserve">Overnight separations (admission date </t>
    </r>
    <r>
      <rPr>
        <sz val="11"/>
        <color theme="1"/>
        <rFont val="Calibri"/>
        <family val="2"/>
      </rPr>
      <t>≠ separation date)</t>
    </r>
  </si>
  <si>
    <t>Principal Referral</t>
  </si>
  <si>
    <t>Public acute group A</t>
  </si>
  <si>
    <t>Public acute group B</t>
  </si>
  <si>
    <t>Public acute group C</t>
  </si>
  <si>
    <t>Women's</t>
  </si>
  <si>
    <t>Principal referral</t>
  </si>
  <si>
    <t>National</t>
  </si>
  <si>
    <r>
      <t>·</t>
    </r>
    <r>
      <rPr>
        <sz val="7"/>
        <color theme="1"/>
        <rFont val="Calibri"/>
        <family val="2"/>
        <scheme val="minor"/>
      </rPr>
      <t xml:space="preserve">         </t>
    </r>
    <r>
      <rPr>
        <sz val="11"/>
        <color theme="1"/>
        <rFont val="Calibri"/>
        <family val="2"/>
        <scheme val="minor"/>
      </rPr>
      <t>Public acute hospitals in peer groups: Principal Referal, Public Acute group A, B, C and Women's</t>
    </r>
  </si>
  <si>
    <r>
      <t>·</t>
    </r>
    <r>
      <rPr>
        <sz val="7"/>
        <color theme="1"/>
        <rFont val="Calibri"/>
        <family val="2"/>
        <scheme val="minor"/>
      </rPr>
      <t xml:space="preserve">         </t>
    </r>
    <r>
      <rPr>
        <sz val="11"/>
        <color theme="1"/>
        <rFont val="Calibri"/>
        <family val="2"/>
        <scheme val="minor"/>
      </rPr>
      <t>National rate : numerator x 100 / denominator</t>
    </r>
  </si>
  <si>
    <t>(Note: national reference popualtion and rate is limited to only the five included peer groups)</t>
  </si>
  <si>
    <t>Heavy menstrual bleeding clinical care standard indicators: 8-Hospital rate of hysterectomy per 100 episodes</t>
  </si>
  <si>
    <t>Step 4 - Rates will be calculated automatically from embedded formulae</t>
  </si>
  <si>
    <t>Calculation of standardised rate of hysterectomy at your hospital, compared to the peer rate</t>
  </si>
  <si>
    <t>Denominator of Indicator 8 - Hospital rate of hysterectomy per 100 episodes</t>
  </si>
  <si>
    <t xml:space="preserve">Public hospital peer reference populations for calculation of rate of hysterectomy </t>
  </si>
  <si>
    <t>Step 1 - Select hospital peer group from drop-down list</t>
  </si>
  <si>
    <t>Example: calculation of standardised rate of hysterectomy at hospital X, compared to the peer rate</t>
  </si>
  <si>
    <t>Numerator of Indicator 8 - Hospital rate of hysterectomy per 100 episodes</t>
  </si>
  <si>
    <t>Step 5 - The standardised rate and peer comparison will appear at cell  A32</t>
  </si>
  <si>
    <t xml:space="preserve">Step 2 - Populate column A, as per the numerator specification in sheet  'Specification'. This data should be sourced from your admitted patient data. This should be for financial year rather than calendar year </t>
  </si>
  <si>
    <t xml:space="preserve">Step 3 - Populate column B, as per the denominator specification in sheet  'Specification'. This data should be sourced from your admitted patient data. This should be for financial year rather than calendar year </t>
  </si>
  <si>
    <t>http://meteor.aihw.gov.au/content/index.phtml/itemId/667347</t>
  </si>
  <si>
    <t>Your standarised rate of Hysterectomies is 2.97 per 100 episodes with a Standarised rate ratio of 296.36, based against the Principal referral reference population and rate, respectively.</t>
  </si>
  <si>
    <t>The Standardised rate ratio compares your standarised rate (2.97) to the Principal referral reference rate. This ratio shows your standarised rate is approximately 196.4% above the Principal referral reference rate</t>
  </si>
  <si>
    <t>Hospital peer groupings:</t>
  </si>
  <si>
    <t>https://www.aihw.gov.au/getmedia/62ab4500-f50e-4b07-8c99-d559c749b32d/14825-appendix-c.xls.aspx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</si>
</sst>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0"/>
    <numFmt numFmtId="165" formatCode="0.0000"/>
    <numFmt numFmtId="166" formatCode="0.0"/>
  </numFmts>
  <fonts count="15" x14ac:knownFonts="1">
    <font>
      <sz val="11"/>
      <color theme="1"/>
      <name val="Calibri"/>
      <family val="2"/>
      <scheme val="minor"/>
    </font>
    <font>
      <b/>
      <sz val="11"/>
      <color theme="1"/>
      <name val="Calibri"/>
      <family val="2"/>
      <scheme val="minor"/>
    </font>
    <font>
      <sz val="7"/>
      <color theme="1"/>
      <name val="Calibri"/>
      <family val="2"/>
      <scheme val="minor"/>
    </font>
    <font>
      <b/>
      <vertAlign val="superscript"/>
      <sz val="11"/>
      <color theme="1"/>
      <name val="Calibri"/>
      <family val="2"/>
      <scheme val="minor"/>
    </font>
    <font>
      <sz val="11"/>
      <color theme="1"/>
      <name val="Calibri"/>
      <family val="2"/>
    </font>
    <font>
      <b/>
      <sz val="1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sz val="10"/>
      <color indexed="81"/>
      <name val="Tahoma"/>
      <family val="2"/>
    </font>
    <font>
      <sz val="10"/>
      <color indexed="81"/>
      <name val="Tahoma"/>
      <family val="2"/>
    </font>
    <font>
      <b/>
      <u/>
      <sz val="11"/>
      <color theme="1"/>
      <name val="Calibri"/>
      <family val="2"/>
      <scheme val="minor"/>
    </font>
    <font>
      <b/>
      <sz val="14"/>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52">
    <xf numFmtId="0" fontId="0" fillId="0" borderId="0" xfId="0"/>
    <xf numFmtId="0" fontId="0" fillId="0" borderId="1" xfId="0" applyNumberFormat="1" applyBorder="1" applyProtection="1">
      <protection hidden="1"/>
    </xf>
    <xf numFmtId="165" fontId="0" fillId="0" borderId="1" xfId="0" applyNumberFormat="1" applyBorder="1" applyProtection="1">
      <protection hidden="1"/>
    </xf>
    <xf numFmtId="166" fontId="0" fillId="0" borderId="1" xfId="0" applyNumberFormat="1" applyBorder="1" applyProtection="1">
      <protection hidden="1"/>
    </xf>
    <xf numFmtId="165" fontId="1" fillId="0" borderId="1" xfId="0" applyNumberFormat="1" applyFont="1" applyBorder="1" applyProtection="1">
      <protection hidden="1"/>
    </xf>
    <xf numFmtId="166" fontId="1" fillId="0" borderId="1" xfId="0" applyNumberFormat="1" applyFont="1" applyBorder="1" applyProtection="1">
      <protection hidden="1"/>
    </xf>
    <xf numFmtId="0" fontId="1" fillId="0" borderId="0" xfId="0" applyNumberFormat="1" applyFont="1" applyBorder="1" applyProtection="1">
      <protection hidden="1"/>
    </xf>
    <xf numFmtId="165" fontId="1" fillId="0" borderId="0" xfId="0" applyNumberFormat="1" applyFont="1" applyBorder="1" applyProtection="1">
      <protection hidden="1"/>
    </xf>
    <xf numFmtId="0" fontId="0" fillId="0" borderId="0" xfId="0" applyProtection="1">
      <protection hidden="1"/>
    </xf>
    <xf numFmtId="0" fontId="1" fillId="0" borderId="1" xfId="0" applyFont="1" applyBorder="1" applyProtection="1">
      <protection hidden="1"/>
    </xf>
    <xf numFmtId="0" fontId="0" fillId="0" borderId="1" xfId="0" applyBorder="1" applyProtection="1">
      <protection hidden="1"/>
    </xf>
    <xf numFmtId="49" fontId="0" fillId="0" borderId="1" xfId="0" applyNumberFormat="1" applyBorder="1" applyProtection="1">
      <protection hidden="1"/>
    </xf>
    <xf numFmtId="0" fontId="0" fillId="0" borderId="0" xfId="0" applyNumberFormat="1" applyProtection="1">
      <protection hidden="1"/>
    </xf>
    <xf numFmtId="49" fontId="0" fillId="0" borderId="0" xfId="0" applyNumberFormat="1" applyProtection="1">
      <protection hidden="1"/>
    </xf>
    <xf numFmtId="0" fontId="0" fillId="0" borderId="0" xfId="0" applyFont="1" applyProtection="1">
      <protection hidden="1"/>
    </xf>
    <xf numFmtId="0" fontId="1" fillId="0" borderId="0" xfId="0" applyFont="1" applyAlignment="1" applyProtection="1">
      <alignment vertical="center"/>
      <protection hidden="1"/>
    </xf>
    <xf numFmtId="0" fontId="0" fillId="0" borderId="0" xfId="0" applyFont="1" applyAlignment="1" applyProtection="1">
      <alignment horizontal="left" vertical="center" indent="2"/>
      <protection hidden="1"/>
    </xf>
    <xf numFmtId="0" fontId="0" fillId="0" borderId="0" xfId="0" applyFont="1" applyAlignment="1" applyProtection="1">
      <alignment vertical="center"/>
      <protection hidden="1"/>
    </xf>
    <xf numFmtId="0" fontId="1" fillId="0" borderId="0" xfId="0" applyFont="1" applyProtection="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protection hidden="1"/>
    </xf>
    <xf numFmtId="0" fontId="1" fillId="3" borderId="1" xfId="0" applyFont="1" applyFill="1" applyBorder="1" applyProtection="1">
      <protection hidden="1"/>
    </xf>
    <xf numFmtId="0" fontId="1" fillId="4" borderId="1" xfId="0" applyFont="1" applyFill="1" applyBorder="1" applyProtection="1">
      <protection hidden="1"/>
    </xf>
    <xf numFmtId="0" fontId="1" fillId="3" borderId="1" xfId="0" applyFont="1" applyFill="1" applyBorder="1" applyAlignment="1" applyProtection="1">
      <alignment wrapText="1"/>
      <protection hidden="1"/>
    </xf>
    <xf numFmtId="2" fontId="1" fillId="3" borderId="1" xfId="0" applyNumberFormat="1" applyFont="1" applyFill="1" applyBorder="1" applyProtection="1">
      <protection hidden="1"/>
    </xf>
    <xf numFmtId="164" fontId="0" fillId="0" borderId="1" xfId="0" applyNumberFormat="1" applyFont="1" applyBorder="1" applyProtection="1">
      <protection hidden="1"/>
    </xf>
    <xf numFmtId="2" fontId="0" fillId="0" borderId="1" xfId="0" applyNumberFormat="1" applyFont="1" applyBorder="1" applyProtection="1">
      <protection hidden="1"/>
    </xf>
    <xf numFmtId="0" fontId="5" fillId="3" borderId="1" xfId="0" applyFont="1" applyFill="1" applyBorder="1" applyProtection="1">
      <protection hidden="1"/>
    </xf>
    <xf numFmtId="0" fontId="1" fillId="2" borderId="1" xfId="0" applyFont="1" applyFill="1" applyBorder="1" applyAlignment="1" applyProtection="1">
      <alignment horizontal="center" vertical="top" wrapText="1"/>
      <protection hidden="1"/>
    </xf>
    <xf numFmtId="0" fontId="1" fillId="2" borderId="1" xfId="0" applyFont="1" applyFill="1" applyBorder="1" applyAlignment="1" applyProtection="1">
      <alignment horizontal="center"/>
      <protection hidden="1"/>
    </xf>
    <xf numFmtId="0" fontId="0" fillId="0" borderId="0" xfId="0" applyFill="1" applyAlignment="1" applyProtection="1">
      <alignment horizontal="left" vertical="top"/>
      <protection hidden="1"/>
    </xf>
    <xf numFmtId="0" fontId="1" fillId="0" borderId="0" xfId="0" applyFont="1" applyFill="1" applyBorder="1" applyAlignment="1" applyProtection="1">
      <alignment horizontal="center"/>
      <protection hidden="1"/>
    </xf>
    <xf numFmtId="49" fontId="1" fillId="0" borderId="1" xfId="0" applyNumberFormat="1" applyFont="1" applyBorder="1" applyProtection="1">
      <protection hidden="1"/>
    </xf>
    <xf numFmtId="49" fontId="1" fillId="0" borderId="0" xfId="0" applyNumberFormat="1" applyFont="1" applyBorder="1" applyProtection="1">
      <protection hidden="1"/>
    </xf>
    <xf numFmtId="0" fontId="1" fillId="0" borderId="0" xfId="0" applyFont="1" applyBorder="1" applyProtection="1">
      <protection hidden="1"/>
    </xf>
    <xf numFmtId="0" fontId="0" fillId="0" borderId="1" xfId="0" applyBorder="1" applyProtection="1">
      <protection locked="0" hidden="1"/>
    </xf>
    <xf numFmtId="0" fontId="1" fillId="0" borderId="1" xfId="0" applyFont="1" applyBorder="1" applyAlignment="1" applyProtection="1">
      <alignment horizontal="left"/>
      <protection locked="0" hidden="1"/>
    </xf>
    <xf numFmtId="0" fontId="6" fillId="0" borderId="0" xfId="0" applyFont="1" applyProtection="1">
      <protection hidden="1"/>
    </xf>
    <xf numFmtId="0" fontId="1" fillId="2" borderId="1" xfId="0" applyFont="1" applyFill="1" applyBorder="1" applyAlignment="1" applyProtection="1">
      <alignment horizontal="center"/>
      <protection hidden="1"/>
    </xf>
    <xf numFmtId="0" fontId="8" fillId="0" borderId="0" xfId="0" applyFont="1" applyAlignment="1">
      <alignment wrapText="1"/>
    </xf>
    <xf numFmtId="0" fontId="12" fillId="0" borderId="0" xfId="0" applyFont="1" applyAlignment="1" applyProtection="1">
      <alignment vertical="center" wrapText="1"/>
      <protection hidden="1"/>
    </xf>
    <xf numFmtId="0" fontId="13" fillId="0" borderId="0" xfId="0" applyFont="1" applyAlignment="1">
      <alignment wrapText="1"/>
    </xf>
    <xf numFmtId="0" fontId="1" fillId="0" borderId="1" xfId="0" applyFont="1" applyBorder="1" applyAlignment="1" applyProtection="1">
      <alignment horizontal="left"/>
      <protection hidden="1"/>
    </xf>
    <xf numFmtId="0" fontId="7" fillId="0" borderId="0" xfId="0" applyFont="1" applyAlignment="1" applyProtection="1">
      <alignment vertical="center" wrapText="1"/>
      <protection hidden="1"/>
    </xf>
    <xf numFmtId="0" fontId="8" fillId="0" borderId="0" xfId="0" applyFont="1" applyAlignment="1">
      <alignment wrapText="1"/>
    </xf>
    <xf numFmtId="0" fontId="14" fillId="0" borderId="0" xfId="1" applyAlignment="1" applyProtection="1">
      <alignment vertical="center" wrapText="1"/>
      <protection hidden="1"/>
    </xf>
    <xf numFmtId="0" fontId="14" fillId="0" borderId="0" xfId="1" applyAlignment="1">
      <alignment wrapText="1"/>
    </xf>
    <xf numFmtId="0" fontId="1" fillId="0" borderId="0" xfId="0" applyFont="1" applyAlignment="1" applyProtection="1">
      <alignment horizontal="left" wrapText="1"/>
      <protection hidden="1"/>
    </xf>
    <xf numFmtId="0" fontId="14" fillId="0" borderId="0" xfId="1" applyFill="1" applyAlignment="1" applyProtection="1">
      <alignment horizontal="left" wrapText="1"/>
      <protection hidden="1"/>
    </xf>
    <xf numFmtId="0" fontId="1" fillId="2" borderId="1" xfId="0" applyFont="1" applyFill="1" applyBorder="1" applyAlignment="1" applyProtection="1">
      <alignment horizontal="center"/>
      <protection hidden="1"/>
    </xf>
    <xf numFmtId="0" fontId="11" fillId="0" borderId="0" xfId="0" applyFont="1" applyAlignment="1" applyProtection="1">
      <alignment wrapText="1"/>
      <protection hidden="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ornfi\AppData\Local\Microsoft\Windows\Temporary%20Internet%20Files\Content.Outlook\VT9F40SC\National%20reference%20data%20for%20Hysterectomy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fication"/>
      <sheetName val="Reference Population"/>
      <sheetName val="Template"/>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eteor.aihw.gov.au/content/index.phtml/itemId/667347" TargetMode="External"/><Relationship Id="rId1" Type="http://schemas.openxmlformats.org/officeDocument/2006/relationships/hyperlink" Target="https://www.aihw.gov.au/getmedia/62ab4500-f50e-4b07-8c99-d559c749b32d/14825-appendix-c.xl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showGridLines="0" tabSelected="1" workbookViewId="0">
      <selection activeCell="L8" sqref="L8"/>
    </sheetView>
  </sheetViews>
  <sheetFormatPr defaultRowHeight="15" x14ac:dyDescent="0.25"/>
  <cols>
    <col min="1" max="1" width="11.5703125" style="8" customWidth="1"/>
    <col min="2" max="2" width="9.140625" style="8"/>
    <col min="3" max="3" width="5.7109375" style="8" customWidth="1"/>
    <col min="4" max="15" width="9.140625" style="8"/>
    <col min="16" max="16" width="11" style="8" bestFit="1" customWidth="1"/>
    <col min="17" max="17" width="10.140625" style="8" bestFit="1" customWidth="1"/>
    <col min="18" max="18" width="9.140625" style="8"/>
    <col min="19" max="20" width="10" style="8" bestFit="1" customWidth="1"/>
    <col min="21" max="16384" width="9.140625" style="8"/>
  </cols>
  <sheetData>
    <row r="1" spans="1:20" ht="18.75" x14ac:dyDescent="0.3">
      <c r="A1" s="43" t="s">
        <v>78</v>
      </c>
      <c r="B1" s="44"/>
      <c r="C1" s="44"/>
      <c r="D1" s="44"/>
      <c r="E1" s="44"/>
      <c r="F1" s="44"/>
      <c r="G1" s="44"/>
      <c r="H1" s="44"/>
      <c r="I1" s="44"/>
      <c r="J1" s="44"/>
      <c r="K1" s="44"/>
      <c r="L1" s="44"/>
      <c r="M1" s="44"/>
      <c r="N1" s="44"/>
      <c r="O1" s="44"/>
      <c r="P1" s="44"/>
    </row>
    <row r="2" spans="1:20" ht="18.75" x14ac:dyDescent="0.3">
      <c r="A2" s="45" t="s">
        <v>89</v>
      </c>
      <c r="B2" s="46"/>
      <c r="C2" s="46"/>
      <c r="D2" s="46"/>
      <c r="E2" s="46"/>
      <c r="F2" s="46"/>
      <c r="G2" s="46"/>
      <c r="H2" s="46"/>
      <c r="I2" s="46"/>
      <c r="J2" s="39"/>
      <c r="K2" s="39"/>
      <c r="L2" s="39"/>
      <c r="M2" s="39"/>
      <c r="N2" s="39"/>
      <c r="O2" s="39"/>
      <c r="P2" s="39"/>
    </row>
    <row r="3" spans="1:20" ht="18.75" x14ac:dyDescent="0.3">
      <c r="A3" s="40"/>
      <c r="B3" s="41"/>
      <c r="C3" s="41"/>
      <c r="D3" s="41"/>
      <c r="E3" s="41"/>
      <c r="F3" s="41"/>
      <c r="G3" s="41"/>
      <c r="H3" s="41"/>
      <c r="I3" s="41"/>
      <c r="J3" s="39"/>
      <c r="K3" s="39"/>
      <c r="L3" s="39"/>
      <c r="M3" s="39"/>
      <c r="N3" s="39"/>
      <c r="O3" s="39"/>
      <c r="P3" s="39"/>
    </row>
    <row r="4" spans="1:20" x14ac:dyDescent="0.25">
      <c r="A4" s="15" t="s">
        <v>81</v>
      </c>
      <c r="B4" s="14"/>
      <c r="C4" s="14"/>
      <c r="D4" s="14"/>
      <c r="E4" s="14"/>
      <c r="F4" s="14"/>
      <c r="G4" s="14"/>
      <c r="H4" s="14"/>
      <c r="I4" s="14"/>
      <c r="J4" s="14"/>
      <c r="K4" s="14"/>
      <c r="L4" s="14"/>
    </row>
    <row r="5" spans="1:20" x14ac:dyDescent="0.25">
      <c r="A5" s="16" t="s">
        <v>67</v>
      </c>
      <c r="B5" s="14"/>
      <c r="C5" s="14"/>
      <c r="D5" s="14"/>
      <c r="E5" s="14"/>
      <c r="F5" s="14"/>
      <c r="G5" s="14"/>
      <c r="H5" s="14"/>
      <c r="I5" s="14"/>
      <c r="J5" s="14"/>
      <c r="K5" s="14"/>
      <c r="L5" s="14"/>
    </row>
    <row r="6" spans="1:20" x14ac:dyDescent="0.25">
      <c r="A6" s="16" t="s">
        <v>5</v>
      </c>
      <c r="B6" s="14"/>
      <c r="C6" s="14"/>
      <c r="D6" s="14"/>
      <c r="E6" s="14"/>
      <c r="F6" s="14"/>
      <c r="G6" s="14"/>
      <c r="H6" s="14"/>
      <c r="I6" s="14"/>
      <c r="J6" s="14"/>
      <c r="K6" s="14"/>
      <c r="L6" s="14"/>
    </row>
    <row r="7" spans="1:20" x14ac:dyDescent="0.25">
      <c r="A7" s="16" t="s">
        <v>75</v>
      </c>
      <c r="B7" s="14"/>
      <c r="C7" s="14"/>
      <c r="D7" s="14"/>
      <c r="E7" s="14"/>
      <c r="F7" s="14"/>
      <c r="G7" s="14"/>
      <c r="H7" s="14"/>
      <c r="I7" s="14"/>
      <c r="J7" s="14"/>
      <c r="K7" s="14"/>
      <c r="L7" s="14"/>
    </row>
    <row r="8" spans="1:20" x14ac:dyDescent="0.25">
      <c r="A8" s="16" t="s">
        <v>25</v>
      </c>
      <c r="B8" s="14"/>
      <c r="C8" s="14"/>
      <c r="D8" s="14"/>
      <c r="E8" s="14"/>
      <c r="F8" s="14"/>
      <c r="G8" s="14"/>
      <c r="H8" s="14"/>
      <c r="I8" s="14"/>
      <c r="J8" s="14"/>
      <c r="K8" s="14"/>
      <c r="L8" s="14"/>
    </row>
    <row r="9" spans="1:20" x14ac:dyDescent="0.25">
      <c r="A9" s="16" t="s">
        <v>26</v>
      </c>
      <c r="B9" s="14"/>
      <c r="C9" s="14"/>
      <c r="D9" s="14"/>
      <c r="E9" s="14"/>
      <c r="F9" s="14"/>
      <c r="G9" s="14"/>
      <c r="H9" s="14"/>
      <c r="I9" s="14"/>
      <c r="J9" s="14"/>
      <c r="K9" s="14"/>
      <c r="L9" s="14"/>
    </row>
    <row r="10" spans="1:20" x14ac:dyDescent="0.25">
      <c r="A10" s="17" t="s">
        <v>27</v>
      </c>
      <c r="B10" s="14"/>
      <c r="C10" s="14"/>
      <c r="D10" s="14"/>
      <c r="E10" s="14"/>
      <c r="F10" s="14"/>
      <c r="G10" s="14"/>
      <c r="H10" s="14"/>
      <c r="I10" s="14"/>
      <c r="J10" s="14"/>
      <c r="K10" s="14"/>
      <c r="L10" s="14"/>
    </row>
    <row r="11" spans="1:20" x14ac:dyDescent="0.25">
      <c r="A11" s="16" t="s">
        <v>28</v>
      </c>
      <c r="B11" s="14"/>
      <c r="C11" s="14"/>
      <c r="D11" s="14"/>
      <c r="E11" s="14"/>
      <c r="F11" s="14"/>
      <c r="G11" s="14"/>
      <c r="H11" s="14"/>
      <c r="I11" s="14"/>
      <c r="J11" s="14"/>
      <c r="K11" s="14"/>
      <c r="L11" s="14"/>
    </row>
    <row r="12" spans="1:20" x14ac:dyDescent="0.25">
      <c r="A12" s="14"/>
      <c r="B12" s="14"/>
      <c r="C12" s="14"/>
      <c r="D12" s="14"/>
      <c r="E12" s="14"/>
      <c r="F12" s="14"/>
      <c r="G12" s="14"/>
      <c r="H12" s="14"/>
      <c r="I12" s="14"/>
      <c r="J12" s="14"/>
      <c r="K12" s="14"/>
      <c r="L12" s="14"/>
      <c r="P12" s="14"/>
      <c r="Q12" s="14"/>
      <c r="R12" s="14"/>
      <c r="S12" s="14"/>
      <c r="T12" s="14"/>
    </row>
    <row r="13" spans="1:20" x14ac:dyDescent="0.25">
      <c r="A13" s="15" t="s">
        <v>85</v>
      </c>
      <c r="B13" s="14"/>
      <c r="C13" s="14"/>
      <c r="D13" s="14"/>
      <c r="E13" s="14"/>
      <c r="F13" s="14"/>
      <c r="G13" s="14"/>
      <c r="H13" s="14"/>
      <c r="I13" s="14"/>
      <c r="J13" s="14"/>
      <c r="K13" s="14"/>
      <c r="L13" s="14"/>
    </row>
    <row r="14" spans="1:20" x14ac:dyDescent="0.25">
      <c r="A14" s="17" t="s">
        <v>66</v>
      </c>
      <c r="B14" s="14"/>
      <c r="C14" s="14"/>
      <c r="D14" s="14"/>
      <c r="E14" s="14"/>
      <c r="F14" s="14"/>
      <c r="G14" s="14"/>
      <c r="H14" s="14"/>
      <c r="I14" s="14"/>
      <c r="J14" s="14"/>
      <c r="K14" s="14"/>
      <c r="L14" s="14"/>
    </row>
    <row r="15" spans="1:20" x14ac:dyDescent="0.25">
      <c r="A15" s="8" t="s">
        <v>33</v>
      </c>
      <c r="B15" s="17"/>
      <c r="C15" s="14"/>
      <c r="D15" s="14"/>
      <c r="E15" s="14"/>
      <c r="F15" s="14"/>
      <c r="G15" s="14"/>
      <c r="H15" s="14"/>
      <c r="I15" s="14"/>
      <c r="J15" s="14"/>
      <c r="K15" s="14"/>
      <c r="L15" s="14"/>
    </row>
    <row r="16" spans="1:20" x14ac:dyDescent="0.25">
      <c r="A16" s="8" t="s">
        <v>34</v>
      </c>
      <c r="B16" s="17"/>
      <c r="C16" s="14"/>
      <c r="D16" s="14"/>
      <c r="E16" s="14"/>
      <c r="F16" s="14"/>
      <c r="G16" s="14"/>
      <c r="H16" s="14"/>
      <c r="I16" s="14"/>
      <c r="J16" s="14"/>
      <c r="K16" s="14"/>
      <c r="L16" s="14"/>
    </row>
    <row r="17" spans="1:23" x14ac:dyDescent="0.25">
      <c r="A17" s="8" t="s">
        <v>35</v>
      </c>
      <c r="B17" s="17"/>
      <c r="C17" s="14"/>
      <c r="D17" s="14"/>
      <c r="E17" s="14"/>
      <c r="F17" s="14"/>
      <c r="G17" s="14"/>
      <c r="H17" s="14"/>
      <c r="I17" s="14"/>
      <c r="J17" s="14"/>
      <c r="K17" s="14"/>
      <c r="L17" s="14"/>
    </row>
    <row r="18" spans="1:23" x14ac:dyDescent="0.25">
      <c r="A18" s="8" t="s">
        <v>36</v>
      </c>
      <c r="B18" s="17"/>
      <c r="C18" s="14"/>
      <c r="D18" s="14"/>
      <c r="E18" s="14"/>
      <c r="F18" s="14"/>
      <c r="G18" s="14"/>
      <c r="H18" s="14"/>
      <c r="I18" s="14"/>
      <c r="J18" s="14"/>
      <c r="K18" s="14"/>
      <c r="L18" s="14"/>
    </row>
    <row r="19" spans="1:23" x14ac:dyDescent="0.25">
      <c r="A19" s="8" t="s">
        <v>37</v>
      </c>
      <c r="B19" s="17"/>
      <c r="C19" s="14"/>
      <c r="D19" s="14"/>
      <c r="E19" s="14"/>
      <c r="F19" s="14"/>
      <c r="G19" s="14"/>
      <c r="H19" s="14"/>
      <c r="I19" s="14"/>
      <c r="J19" s="14"/>
      <c r="K19" s="14"/>
      <c r="L19" s="14"/>
    </row>
    <row r="20" spans="1:23" x14ac:dyDescent="0.25">
      <c r="A20" s="8" t="s">
        <v>38</v>
      </c>
      <c r="B20" s="17"/>
      <c r="C20" s="14"/>
      <c r="D20" s="14"/>
      <c r="E20" s="14"/>
      <c r="F20" s="14"/>
      <c r="G20" s="14"/>
      <c r="H20" s="14"/>
      <c r="I20" s="14"/>
      <c r="J20" s="14"/>
      <c r="K20" s="14"/>
      <c r="L20" s="14"/>
    </row>
    <row r="21" spans="1:23" x14ac:dyDescent="0.25">
      <c r="A21" s="8" t="s">
        <v>39</v>
      </c>
      <c r="B21" s="17"/>
      <c r="C21" s="14"/>
      <c r="D21" s="14"/>
      <c r="E21" s="14"/>
      <c r="F21" s="14"/>
      <c r="G21" s="14"/>
      <c r="H21" s="14"/>
      <c r="I21" s="14"/>
      <c r="J21" s="14"/>
      <c r="K21" s="14"/>
      <c r="L21" s="14"/>
    </row>
    <row r="22" spans="1:23" x14ac:dyDescent="0.25">
      <c r="A22" s="8" t="s">
        <v>40</v>
      </c>
      <c r="B22" s="17"/>
      <c r="C22" s="14"/>
      <c r="D22" s="14"/>
      <c r="E22" s="14"/>
      <c r="F22" s="14"/>
      <c r="G22" s="14"/>
      <c r="H22" s="14"/>
      <c r="I22" s="14"/>
      <c r="J22" s="14"/>
      <c r="K22" s="14"/>
      <c r="L22" s="14"/>
    </row>
    <row r="23" spans="1:23" x14ac:dyDescent="0.25">
      <c r="A23" s="8" t="s">
        <v>41</v>
      </c>
      <c r="B23" s="17"/>
      <c r="C23" s="14"/>
      <c r="D23" s="14"/>
      <c r="E23" s="14"/>
      <c r="F23" s="14"/>
      <c r="G23" s="14"/>
      <c r="H23" s="14"/>
      <c r="I23" s="14"/>
      <c r="J23" s="14"/>
      <c r="K23" s="14"/>
      <c r="L23" s="14"/>
    </row>
    <row r="24" spans="1:23" x14ac:dyDescent="0.25">
      <c r="A24" s="8" t="s">
        <v>42</v>
      </c>
      <c r="B24" s="14"/>
      <c r="C24" s="14"/>
      <c r="D24" s="14"/>
      <c r="E24" s="14"/>
      <c r="F24" s="14"/>
      <c r="G24" s="14"/>
      <c r="H24" s="14"/>
      <c r="I24" s="14"/>
      <c r="J24" s="14"/>
      <c r="K24" s="14"/>
      <c r="L24" s="14"/>
    </row>
    <row r="25" spans="1:23" x14ac:dyDescent="0.25">
      <c r="A25" s="8" t="s">
        <v>43</v>
      </c>
      <c r="B25" s="14"/>
      <c r="C25" s="14"/>
      <c r="D25" s="14"/>
      <c r="E25" s="14"/>
      <c r="F25" s="14"/>
      <c r="G25" s="14"/>
      <c r="H25" s="14"/>
      <c r="I25" s="14"/>
      <c r="J25" s="14"/>
      <c r="K25" s="14"/>
      <c r="L25" s="14"/>
      <c r="T25" s="14"/>
      <c r="U25" s="14"/>
      <c r="V25" s="14"/>
      <c r="W25" s="14"/>
    </row>
    <row r="26" spans="1:23" x14ac:dyDescent="0.25">
      <c r="A26" s="8" t="s">
        <v>44</v>
      </c>
      <c r="H26" s="14"/>
      <c r="I26" s="14"/>
      <c r="J26" s="14"/>
      <c r="K26" s="14"/>
      <c r="L26" s="14"/>
      <c r="P26" s="14"/>
      <c r="Q26" s="14"/>
      <c r="R26" s="14"/>
    </row>
    <row r="27" spans="1:23" x14ac:dyDescent="0.25">
      <c r="A27" s="8" t="s">
        <v>45</v>
      </c>
      <c r="H27" s="14"/>
      <c r="I27" s="14"/>
      <c r="J27" s="14"/>
      <c r="K27" s="14"/>
      <c r="L27" s="14"/>
    </row>
    <row r="28" spans="1:23" x14ac:dyDescent="0.25">
      <c r="A28" s="8" t="s">
        <v>46</v>
      </c>
      <c r="H28" s="14"/>
      <c r="I28" s="14"/>
      <c r="J28" s="14"/>
      <c r="K28" s="14"/>
      <c r="L28" s="14"/>
    </row>
    <row r="29" spans="1:23" x14ac:dyDescent="0.25">
      <c r="A29" s="8" t="s">
        <v>47</v>
      </c>
      <c r="H29" s="14"/>
      <c r="I29" s="14"/>
      <c r="J29" s="14"/>
      <c r="K29" s="14"/>
      <c r="L29" s="14"/>
    </row>
    <row r="30" spans="1:23" x14ac:dyDescent="0.25">
      <c r="A30" s="8" t="s">
        <v>48</v>
      </c>
      <c r="B30" s="14"/>
      <c r="C30" s="14"/>
      <c r="D30" s="14"/>
      <c r="E30" s="14"/>
      <c r="F30" s="14"/>
      <c r="G30" s="14"/>
      <c r="H30" s="14"/>
      <c r="I30" s="14"/>
      <c r="J30" s="14"/>
      <c r="K30" s="14"/>
      <c r="L30" s="14"/>
    </row>
    <row r="31" spans="1:23" x14ac:dyDescent="0.25">
      <c r="A31" s="8" t="s">
        <v>49</v>
      </c>
      <c r="B31" s="14"/>
      <c r="C31" s="14"/>
      <c r="D31" s="14"/>
      <c r="E31" s="14"/>
      <c r="F31" s="14"/>
      <c r="G31" s="14"/>
      <c r="H31" s="14"/>
      <c r="I31" s="14"/>
      <c r="J31" s="14"/>
      <c r="K31" s="14"/>
      <c r="L31" s="14"/>
    </row>
    <row r="32" spans="1:23" x14ac:dyDescent="0.25">
      <c r="A32" s="8" t="s">
        <v>50</v>
      </c>
      <c r="B32" s="14"/>
      <c r="C32" s="14"/>
      <c r="D32" s="14"/>
      <c r="E32" s="14"/>
      <c r="F32" s="14"/>
      <c r="G32" s="14"/>
      <c r="H32" s="14"/>
      <c r="I32" s="14"/>
      <c r="J32" s="14"/>
      <c r="K32" s="14"/>
      <c r="L32" s="14"/>
    </row>
    <row r="33" spans="1:20" x14ac:dyDescent="0.25">
      <c r="A33" s="8" t="s">
        <v>51</v>
      </c>
      <c r="B33" s="14"/>
      <c r="C33" s="14"/>
      <c r="D33" s="14"/>
      <c r="E33" s="14"/>
      <c r="F33" s="14"/>
      <c r="G33" s="14"/>
      <c r="H33" s="14"/>
      <c r="I33" s="14"/>
      <c r="J33" s="14"/>
      <c r="K33" s="14"/>
      <c r="L33" s="14"/>
    </row>
    <row r="34" spans="1:20" x14ac:dyDescent="0.25">
      <c r="A34" s="17" t="s">
        <v>27</v>
      </c>
      <c r="B34" s="14"/>
      <c r="C34" s="14"/>
      <c r="D34" s="14"/>
      <c r="E34" s="14"/>
      <c r="F34" s="14"/>
      <c r="G34" s="14"/>
      <c r="H34" s="14"/>
      <c r="I34" s="14"/>
      <c r="J34" s="14"/>
      <c r="K34" s="14"/>
      <c r="L34" s="14"/>
    </row>
    <row r="35" spans="1:20" x14ac:dyDescent="0.25">
      <c r="A35" s="16" t="s">
        <v>54</v>
      </c>
      <c r="B35" s="14"/>
      <c r="C35" s="14"/>
      <c r="D35" s="14"/>
      <c r="E35" s="14"/>
      <c r="F35" s="14"/>
      <c r="G35" s="14"/>
      <c r="H35" s="14"/>
      <c r="I35" s="14"/>
      <c r="J35" s="14"/>
      <c r="K35" s="14"/>
      <c r="L35" s="14"/>
    </row>
    <row r="36" spans="1:20" x14ac:dyDescent="0.25">
      <c r="A36" s="16" t="s">
        <v>32</v>
      </c>
      <c r="B36" s="14"/>
      <c r="C36" s="14"/>
      <c r="D36" s="14"/>
      <c r="E36" s="14"/>
      <c r="F36" s="14"/>
      <c r="G36" s="14"/>
      <c r="H36" s="14"/>
      <c r="I36" s="14"/>
      <c r="J36" s="14"/>
      <c r="K36" s="14"/>
      <c r="L36" s="14"/>
    </row>
    <row r="37" spans="1:20" x14ac:dyDescent="0.25">
      <c r="A37" s="16" t="s">
        <v>29</v>
      </c>
      <c r="B37" s="14"/>
      <c r="C37" s="14"/>
      <c r="D37" s="14"/>
      <c r="E37" s="14"/>
      <c r="F37" s="14"/>
      <c r="G37" s="14"/>
      <c r="H37" s="14"/>
      <c r="I37" s="14"/>
      <c r="J37" s="14"/>
      <c r="K37" s="14"/>
      <c r="L37" s="14"/>
      <c r="P37" s="14"/>
      <c r="Q37" s="14"/>
      <c r="R37" s="14"/>
      <c r="S37" s="14"/>
      <c r="T37" s="14"/>
    </row>
    <row r="38" spans="1:20" x14ac:dyDescent="0.25">
      <c r="A38" s="16" t="s">
        <v>30</v>
      </c>
      <c r="B38" s="14"/>
      <c r="C38" s="14"/>
      <c r="D38" s="14"/>
      <c r="E38" s="14"/>
      <c r="F38" s="14"/>
      <c r="G38" s="14"/>
      <c r="H38" s="14"/>
      <c r="I38" s="14"/>
      <c r="J38" s="14"/>
      <c r="K38" s="14"/>
      <c r="L38" s="14"/>
      <c r="P38" s="14"/>
      <c r="Q38" s="14"/>
      <c r="R38" s="14"/>
      <c r="S38" s="14"/>
      <c r="T38" s="14"/>
    </row>
    <row r="39" spans="1:20" x14ac:dyDescent="0.25">
      <c r="A39" s="16" t="s">
        <v>31</v>
      </c>
      <c r="B39" s="14"/>
      <c r="C39" s="14"/>
      <c r="D39" s="14"/>
      <c r="E39" s="14"/>
      <c r="F39" s="14"/>
      <c r="G39" s="14"/>
      <c r="H39" s="14"/>
      <c r="I39" s="14"/>
      <c r="J39" s="14"/>
      <c r="K39" s="14"/>
      <c r="L39" s="14"/>
      <c r="P39" s="14"/>
      <c r="Q39" s="14"/>
      <c r="R39" s="14"/>
      <c r="S39" s="14"/>
      <c r="T39" s="14"/>
    </row>
    <row r="40" spans="1:20" x14ac:dyDescent="0.25">
      <c r="A40" s="14"/>
      <c r="B40" s="14"/>
      <c r="C40" s="14"/>
      <c r="D40" s="14"/>
      <c r="E40" s="14"/>
      <c r="F40" s="14"/>
      <c r="G40" s="14"/>
      <c r="H40" s="14"/>
      <c r="I40" s="14"/>
      <c r="J40" s="14"/>
      <c r="K40" s="14"/>
      <c r="L40" s="14"/>
    </row>
    <row r="41" spans="1:20" x14ac:dyDescent="0.25">
      <c r="A41" s="15" t="s">
        <v>4</v>
      </c>
      <c r="B41" s="14"/>
      <c r="C41" s="14"/>
      <c r="D41" s="14"/>
      <c r="E41" s="14"/>
      <c r="F41" s="14"/>
      <c r="G41" s="14"/>
      <c r="H41" s="14"/>
      <c r="I41" s="14"/>
      <c r="J41" s="14"/>
      <c r="K41" s="14"/>
      <c r="L41" s="14"/>
    </row>
    <row r="42" spans="1:20" x14ac:dyDescent="0.25">
      <c r="A42" s="16" t="s">
        <v>64</v>
      </c>
      <c r="B42" s="14"/>
      <c r="C42" s="14"/>
      <c r="D42" s="14"/>
      <c r="E42" s="14"/>
      <c r="F42" s="14"/>
      <c r="G42" s="14"/>
      <c r="H42" s="14"/>
      <c r="I42" s="14"/>
      <c r="J42" s="14"/>
      <c r="K42" s="14"/>
      <c r="L42" s="14"/>
    </row>
    <row r="43" spans="1:20" x14ac:dyDescent="0.25">
      <c r="A43" s="16" t="s">
        <v>65</v>
      </c>
      <c r="B43" s="14"/>
      <c r="C43" s="14"/>
      <c r="D43" s="14"/>
      <c r="E43" s="14"/>
      <c r="F43" s="14"/>
      <c r="G43" s="14"/>
      <c r="H43" s="14"/>
      <c r="I43" s="14"/>
      <c r="J43" s="14"/>
      <c r="K43" s="14"/>
      <c r="L43" s="14"/>
    </row>
    <row r="44" spans="1:20" x14ac:dyDescent="0.25">
      <c r="A44" s="16" t="s">
        <v>76</v>
      </c>
      <c r="B44" s="14"/>
      <c r="C44" s="14"/>
      <c r="D44" s="14"/>
      <c r="E44" s="14"/>
      <c r="F44" s="14"/>
      <c r="G44" s="14"/>
      <c r="H44" s="14"/>
      <c r="I44" s="14"/>
      <c r="J44" s="14"/>
      <c r="K44" s="14"/>
      <c r="L44" s="14"/>
    </row>
    <row r="45" spans="1:20" x14ac:dyDescent="0.25">
      <c r="A45" s="37" t="s">
        <v>77</v>
      </c>
      <c r="B45" s="14"/>
      <c r="C45" s="14"/>
      <c r="D45" s="14"/>
      <c r="E45" s="14"/>
      <c r="F45" s="14"/>
      <c r="G45" s="14"/>
      <c r="H45" s="14"/>
      <c r="I45" s="14"/>
      <c r="J45" s="14"/>
      <c r="K45" s="14"/>
      <c r="L45" s="14"/>
    </row>
    <row r="46" spans="1:20" x14ac:dyDescent="0.25">
      <c r="A46" s="16"/>
      <c r="B46" s="14"/>
      <c r="C46" s="14"/>
      <c r="D46" s="14"/>
      <c r="E46" s="14"/>
      <c r="F46" s="14"/>
      <c r="G46" s="14"/>
      <c r="H46" s="14"/>
      <c r="I46" s="14"/>
      <c r="J46" s="14"/>
      <c r="K46" s="14"/>
      <c r="L46" s="14"/>
    </row>
    <row r="47" spans="1:20" ht="15" customHeight="1" x14ac:dyDescent="0.25">
      <c r="A47" s="47" t="s">
        <v>92</v>
      </c>
      <c r="B47" s="47"/>
      <c r="C47" s="47"/>
      <c r="D47" s="48" t="s">
        <v>93</v>
      </c>
      <c r="E47" s="48"/>
      <c r="F47" s="48"/>
      <c r="G47" s="48"/>
      <c r="H47" s="48"/>
      <c r="I47" s="48"/>
      <c r="J47" s="48"/>
      <c r="K47" s="48"/>
      <c r="L47" s="48"/>
      <c r="M47" s="48"/>
      <c r="N47" s="48"/>
      <c r="O47" s="48"/>
    </row>
    <row r="48" spans="1:20" x14ac:dyDescent="0.25">
      <c r="A48" s="16" t="s">
        <v>73</v>
      </c>
      <c r="B48" s="14"/>
      <c r="C48" s="14"/>
      <c r="D48" s="14"/>
      <c r="E48" s="14"/>
      <c r="F48" s="14"/>
      <c r="G48" s="14"/>
      <c r="H48" s="14"/>
      <c r="I48" s="14"/>
      <c r="J48" s="14"/>
      <c r="K48" s="14"/>
      <c r="L48" s="14"/>
    </row>
    <row r="49" spans="1:16" x14ac:dyDescent="0.25">
      <c r="A49" s="16" t="s">
        <v>69</v>
      </c>
      <c r="B49" s="14"/>
      <c r="C49" s="14"/>
      <c r="D49" s="14"/>
      <c r="E49" s="14"/>
      <c r="F49" s="14"/>
      <c r="G49" s="14"/>
      <c r="H49" s="14"/>
      <c r="I49" s="14"/>
      <c r="J49" s="14"/>
      <c r="K49" s="14"/>
      <c r="L49" s="14"/>
    </row>
    <row r="50" spans="1:16" x14ac:dyDescent="0.25">
      <c r="A50" s="16" t="s">
        <v>70</v>
      </c>
      <c r="B50" s="14"/>
      <c r="C50" s="14"/>
      <c r="D50" s="14"/>
      <c r="E50" s="14"/>
      <c r="F50" s="14"/>
      <c r="G50" s="14"/>
      <c r="H50" s="14"/>
      <c r="I50" s="14"/>
      <c r="J50" s="14"/>
      <c r="K50" s="14"/>
      <c r="L50" s="14"/>
      <c r="P50"/>
    </row>
    <row r="51" spans="1:16" x14ac:dyDescent="0.25">
      <c r="A51" s="16" t="s">
        <v>71</v>
      </c>
      <c r="B51" s="14"/>
      <c r="C51" s="14"/>
      <c r="D51" s="14"/>
      <c r="E51" s="14"/>
      <c r="F51" s="14"/>
      <c r="G51" s="14"/>
      <c r="H51" s="14"/>
      <c r="I51" s="14"/>
      <c r="J51" s="14"/>
      <c r="K51" s="14"/>
      <c r="L51" s="14"/>
      <c r="P51"/>
    </row>
    <row r="52" spans="1:16" x14ac:dyDescent="0.25">
      <c r="A52" s="16" t="s">
        <v>72</v>
      </c>
      <c r="B52" s="14"/>
      <c r="C52" s="14"/>
      <c r="D52" s="14"/>
      <c r="E52" s="14"/>
      <c r="F52" s="14"/>
      <c r="G52" s="14"/>
      <c r="H52" s="14"/>
      <c r="I52" s="14"/>
      <c r="J52" s="14"/>
      <c r="K52" s="14"/>
      <c r="L52" s="14"/>
      <c r="P52"/>
    </row>
    <row r="53" spans="1:16" x14ac:dyDescent="0.25">
      <c r="A53" s="16" t="s">
        <v>74</v>
      </c>
      <c r="C53" s="14"/>
      <c r="D53" s="14"/>
      <c r="E53" s="14"/>
      <c r="F53" s="14"/>
      <c r="G53" s="14"/>
      <c r="H53" s="14"/>
      <c r="I53" s="14"/>
      <c r="J53" s="14"/>
      <c r="K53" s="14"/>
      <c r="L53" s="14"/>
      <c r="P53"/>
    </row>
    <row r="54" spans="1:16" x14ac:dyDescent="0.25">
      <c r="A54" s="14"/>
      <c r="B54" s="14"/>
      <c r="C54" s="14"/>
      <c r="D54" s="14"/>
      <c r="E54" s="14"/>
      <c r="F54" s="14"/>
      <c r="G54" s="14"/>
      <c r="H54" s="14"/>
      <c r="I54" s="14"/>
      <c r="J54" s="14"/>
      <c r="K54" s="14"/>
      <c r="L54" s="14"/>
      <c r="P54"/>
    </row>
    <row r="55" spans="1:16" x14ac:dyDescent="0.25">
      <c r="A55" s="14"/>
      <c r="B55" s="14"/>
      <c r="C55" s="14"/>
      <c r="D55" s="14"/>
      <c r="E55" s="14"/>
      <c r="F55" s="14"/>
      <c r="G55" s="14"/>
      <c r="H55" s="14"/>
      <c r="I55" s="14"/>
      <c r="J55" s="14"/>
      <c r="K55" s="14"/>
      <c r="L55" s="14"/>
      <c r="P55"/>
    </row>
    <row r="56" spans="1:16" x14ac:dyDescent="0.25">
      <c r="A56" s="14"/>
      <c r="B56" s="14"/>
      <c r="C56" s="14"/>
      <c r="D56" s="14"/>
      <c r="E56" s="14"/>
      <c r="F56" s="14"/>
      <c r="G56" s="14"/>
      <c r="H56" s="14"/>
      <c r="I56" s="14"/>
      <c r="J56" s="14"/>
      <c r="K56" s="14"/>
      <c r="L56" s="14"/>
      <c r="P56"/>
    </row>
    <row r="57" spans="1:16" x14ac:dyDescent="0.25">
      <c r="A57" s="14"/>
      <c r="B57" s="14"/>
      <c r="C57" s="14"/>
      <c r="D57" s="14"/>
      <c r="E57" s="14"/>
      <c r="F57" s="14"/>
      <c r="G57" s="14"/>
      <c r="H57" s="14"/>
      <c r="I57" s="14"/>
      <c r="J57" s="14"/>
      <c r="K57" s="14"/>
      <c r="L57" s="14"/>
      <c r="P57"/>
    </row>
    <row r="58" spans="1:16" x14ac:dyDescent="0.25">
      <c r="A58" s="14"/>
      <c r="B58" s="14"/>
      <c r="C58" s="14"/>
      <c r="D58" s="14"/>
      <c r="E58" s="14"/>
      <c r="F58" s="14"/>
      <c r="G58" s="14"/>
      <c r="H58" s="14"/>
      <c r="I58" s="14"/>
      <c r="J58" s="14"/>
      <c r="K58" s="14"/>
      <c r="L58" s="14"/>
      <c r="P58"/>
    </row>
    <row r="59" spans="1:16" x14ac:dyDescent="0.25">
      <c r="A59" s="14"/>
      <c r="B59" s="14"/>
      <c r="C59" s="14"/>
      <c r="D59" s="14"/>
      <c r="E59" s="14"/>
      <c r="F59" s="14"/>
      <c r="G59" s="14"/>
      <c r="H59" s="14"/>
      <c r="I59" s="14"/>
      <c r="J59" s="14"/>
      <c r="K59" s="14"/>
      <c r="L59" s="14"/>
      <c r="P59"/>
    </row>
    <row r="60" spans="1:16" x14ac:dyDescent="0.25">
      <c r="A60" s="14"/>
      <c r="B60" s="14"/>
      <c r="C60" s="14"/>
      <c r="D60" s="14"/>
      <c r="E60" s="14"/>
      <c r="F60" s="14"/>
      <c r="G60" s="14"/>
      <c r="H60" s="14"/>
      <c r="I60" s="14"/>
      <c r="J60" s="14"/>
      <c r="K60" s="14"/>
      <c r="L60" s="14"/>
      <c r="P60"/>
    </row>
    <row r="61" spans="1:16" x14ac:dyDescent="0.25">
      <c r="A61" s="14"/>
      <c r="B61" s="14"/>
      <c r="C61" s="14"/>
      <c r="D61" s="14"/>
      <c r="E61" s="14"/>
      <c r="F61" s="14"/>
      <c r="G61" s="14"/>
      <c r="H61" s="14"/>
      <c r="I61" s="14"/>
      <c r="J61" s="14"/>
      <c r="K61" s="14"/>
      <c r="L61" s="14"/>
      <c r="P61"/>
    </row>
    <row r="62" spans="1:16" x14ac:dyDescent="0.25">
      <c r="A62" s="14"/>
      <c r="B62" s="14"/>
      <c r="C62" s="14"/>
      <c r="D62" s="14"/>
      <c r="E62" s="14"/>
      <c r="F62" s="14"/>
      <c r="G62" s="14"/>
      <c r="H62" s="14"/>
      <c r="I62" s="14"/>
      <c r="J62" s="14"/>
      <c r="K62" s="14"/>
      <c r="L62" s="14"/>
    </row>
    <row r="63" spans="1:16" x14ac:dyDescent="0.25">
      <c r="A63" s="14"/>
      <c r="B63" s="14"/>
      <c r="C63" s="14"/>
      <c r="D63" s="14"/>
      <c r="E63" s="14"/>
      <c r="F63" s="14"/>
      <c r="G63" s="14"/>
      <c r="H63" s="14"/>
      <c r="I63" s="14"/>
      <c r="J63" s="14"/>
      <c r="K63" s="14"/>
      <c r="L63" s="14"/>
    </row>
    <row r="64" spans="1:16" x14ac:dyDescent="0.25">
      <c r="A64" s="14"/>
      <c r="B64" s="14"/>
      <c r="C64" s="14"/>
      <c r="D64" s="14"/>
      <c r="E64" s="14"/>
      <c r="F64" s="14"/>
      <c r="G64" s="14"/>
      <c r="H64" s="14"/>
      <c r="I64" s="14"/>
      <c r="J64" s="14"/>
      <c r="K64" s="14"/>
      <c r="L64" s="14"/>
    </row>
    <row r="65" spans="1:12" x14ac:dyDescent="0.25">
      <c r="A65" s="14"/>
      <c r="B65" s="14"/>
      <c r="C65" s="14"/>
      <c r="D65" s="14"/>
      <c r="E65" s="14"/>
      <c r="F65" s="14"/>
      <c r="G65" s="14"/>
      <c r="H65" s="14"/>
      <c r="I65" s="14"/>
      <c r="J65" s="14"/>
      <c r="K65" s="14"/>
      <c r="L65" s="14"/>
    </row>
    <row r="66" spans="1:12" x14ac:dyDescent="0.25">
      <c r="A66" s="14"/>
      <c r="B66" s="14"/>
      <c r="C66" s="14"/>
      <c r="D66" s="14"/>
      <c r="E66" s="14"/>
      <c r="F66" s="14"/>
      <c r="G66" s="14"/>
      <c r="H66" s="14"/>
      <c r="I66" s="14"/>
      <c r="J66" s="14"/>
      <c r="K66" s="14"/>
      <c r="L66" s="14"/>
    </row>
    <row r="67" spans="1:12" x14ac:dyDescent="0.25">
      <c r="A67" s="14"/>
      <c r="B67" s="14"/>
      <c r="C67" s="14"/>
      <c r="D67" s="14"/>
      <c r="E67" s="14"/>
      <c r="F67" s="14"/>
      <c r="G67" s="14"/>
      <c r="H67" s="14"/>
      <c r="I67" s="14"/>
      <c r="J67" s="14"/>
      <c r="K67" s="14"/>
      <c r="L67" s="14"/>
    </row>
    <row r="68" spans="1:12" x14ac:dyDescent="0.25">
      <c r="A68" s="14"/>
      <c r="B68" s="14"/>
      <c r="C68" s="14"/>
      <c r="D68" s="14"/>
      <c r="E68" s="14"/>
      <c r="F68" s="14"/>
      <c r="G68" s="14"/>
      <c r="H68" s="14"/>
      <c r="I68" s="14"/>
      <c r="J68" s="14"/>
      <c r="K68" s="14"/>
      <c r="L68" s="14"/>
    </row>
    <row r="69" spans="1:12" x14ac:dyDescent="0.25">
      <c r="A69" s="14"/>
      <c r="B69" s="14"/>
      <c r="C69" s="14"/>
      <c r="D69" s="14"/>
      <c r="E69" s="14"/>
      <c r="F69" s="14"/>
      <c r="G69" s="14"/>
      <c r="H69" s="14"/>
      <c r="I69" s="14"/>
      <c r="J69" s="14"/>
      <c r="K69" s="14"/>
      <c r="L69" s="14"/>
    </row>
    <row r="70" spans="1:12" x14ac:dyDescent="0.25">
      <c r="A70" s="14"/>
      <c r="B70" s="14"/>
      <c r="C70" s="14"/>
      <c r="D70" s="14"/>
      <c r="E70" s="14"/>
      <c r="F70" s="14"/>
      <c r="G70" s="14"/>
      <c r="H70" s="14"/>
      <c r="I70" s="14"/>
      <c r="J70" s="14"/>
      <c r="K70" s="14"/>
      <c r="L70" s="14"/>
    </row>
    <row r="71" spans="1:12" x14ac:dyDescent="0.25">
      <c r="A71" s="14"/>
      <c r="B71" s="14"/>
      <c r="C71" s="14"/>
      <c r="D71" s="14"/>
      <c r="E71" s="14"/>
      <c r="F71" s="14"/>
      <c r="G71" s="14"/>
      <c r="H71" s="14"/>
      <c r="I71" s="14"/>
      <c r="J71" s="14"/>
      <c r="K71" s="14"/>
      <c r="L71" s="14"/>
    </row>
    <row r="72" spans="1:12" x14ac:dyDescent="0.25">
      <c r="A72" s="14"/>
      <c r="B72" s="14"/>
      <c r="C72" s="14"/>
      <c r="D72" s="14"/>
      <c r="E72" s="14"/>
      <c r="F72" s="14"/>
      <c r="G72" s="14"/>
      <c r="H72" s="14"/>
      <c r="I72" s="14"/>
      <c r="J72" s="14"/>
      <c r="K72" s="14"/>
      <c r="L72" s="14"/>
    </row>
    <row r="73" spans="1:12" x14ac:dyDescent="0.25">
      <c r="A73" s="14"/>
      <c r="B73" s="14"/>
      <c r="C73" s="14"/>
      <c r="D73" s="14"/>
      <c r="E73" s="14"/>
      <c r="F73" s="14"/>
      <c r="G73" s="14"/>
      <c r="H73" s="14"/>
      <c r="I73" s="14"/>
      <c r="J73" s="14"/>
      <c r="K73" s="14"/>
      <c r="L73" s="14"/>
    </row>
    <row r="74" spans="1:12" x14ac:dyDescent="0.25">
      <c r="A74" s="14"/>
      <c r="B74" s="14"/>
      <c r="C74" s="14"/>
      <c r="D74" s="14"/>
      <c r="E74" s="14"/>
      <c r="F74" s="14"/>
      <c r="G74" s="14"/>
      <c r="H74" s="14"/>
      <c r="I74" s="14"/>
      <c r="J74" s="14"/>
      <c r="K74" s="14"/>
      <c r="L74" s="14"/>
    </row>
    <row r="75" spans="1:12" x14ac:dyDescent="0.25">
      <c r="A75" s="14"/>
      <c r="B75" s="14"/>
      <c r="C75" s="14"/>
      <c r="D75" s="14"/>
      <c r="E75" s="14"/>
      <c r="F75" s="14"/>
      <c r="G75" s="14"/>
      <c r="H75" s="14"/>
      <c r="I75" s="14"/>
      <c r="J75" s="14"/>
      <c r="K75" s="14"/>
      <c r="L75" s="14"/>
    </row>
    <row r="76" spans="1:12" x14ac:dyDescent="0.25">
      <c r="A76" s="14"/>
      <c r="B76" s="14"/>
      <c r="C76" s="14"/>
      <c r="D76" s="14"/>
      <c r="E76" s="14"/>
      <c r="F76" s="14"/>
      <c r="G76" s="14"/>
      <c r="H76" s="14"/>
      <c r="I76" s="14"/>
      <c r="J76" s="14"/>
      <c r="K76" s="14"/>
      <c r="L76" s="14"/>
    </row>
    <row r="77" spans="1:12" x14ac:dyDescent="0.25">
      <c r="A77" s="14"/>
      <c r="B77" s="14"/>
      <c r="C77" s="14"/>
      <c r="D77" s="14"/>
      <c r="E77" s="14"/>
      <c r="F77" s="14"/>
      <c r="G77" s="14"/>
      <c r="H77" s="14"/>
      <c r="I77" s="14"/>
      <c r="J77" s="14"/>
      <c r="K77" s="14"/>
      <c r="L77" s="14"/>
    </row>
    <row r="78" spans="1:12" x14ac:dyDescent="0.25">
      <c r="A78" s="14"/>
      <c r="B78" s="14"/>
      <c r="C78" s="14"/>
      <c r="D78" s="14"/>
      <c r="E78" s="14"/>
      <c r="F78" s="14"/>
      <c r="G78" s="14"/>
      <c r="H78" s="14"/>
      <c r="I78" s="14"/>
      <c r="J78" s="14"/>
      <c r="K78" s="14"/>
      <c r="L78" s="14"/>
    </row>
    <row r="79" spans="1:12" x14ac:dyDescent="0.25">
      <c r="A79" s="14"/>
      <c r="B79" s="14"/>
      <c r="C79" s="14"/>
      <c r="D79" s="14"/>
      <c r="E79" s="14"/>
      <c r="F79" s="14"/>
      <c r="G79" s="14"/>
      <c r="H79" s="14"/>
      <c r="I79" s="14"/>
      <c r="J79" s="14"/>
      <c r="K79" s="14"/>
      <c r="L79" s="14"/>
    </row>
    <row r="80" spans="1:12" x14ac:dyDescent="0.25">
      <c r="A80" s="14"/>
      <c r="B80" s="14"/>
      <c r="C80" s="14"/>
      <c r="D80" s="14"/>
      <c r="E80" s="14"/>
      <c r="F80" s="14"/>
      <c r="G80" s="14"/>
      <c r="H80" s="14"/>
      <c r="I80" s="14"/>
      <c r="J80" s="14"/>
      <c r="K80" s="14"/>
      <c r="L80" s="14"/>
    </row>
    <row r="81" spans="1:12" x14ac:dyDescent="0.25">
      <c r="A81" s="14"/>
      <c r="B81" s="14"/>
      <c r="C81" s="14"/>
      <c r="D81" s="14"/>
      <c r="E81" s="14"/>
      <c r="F81" s="14"/>
      <c r="G81" s="14"/>
      <c r="H81" s="14"/>
      <c r="I81" s="14"/>
      <c r="J81" s="14"/>
      <c r="K81" s="14"/>
      <c r="L81" s="14"/>
    </row>
    <row r="82" spans="1:12" x14ac:dyDescent="0.25">
      <c r="A82" s="14"/>
      <c r="B82" s="14"/>
      <c r="C82" s="14"/>
      <c r="D82" s="14"/>
      <c r="E82" s="14"/>
      <c r="F82" s="14"/>
      <c r="G82" s="14"/>
      <c r="H82" s="14"/>
      <c r="I82" s="14"/>
      <c r="J82" s="14"/>
      <c r="K82" s="14"/>
      <c r="L82" s="14"/>
    </row>
    <row r="83" spans="1:12" x14ac:dyDescent="0.25">
      <c r="A83" s="14"/>
      <c r="B83" s="14"/>
      <c r="C83" s="14"/>
      <c r="D83" s="14"/>
      <c r="E83" s="14"/>
      <c r="F83" s="14"/>
      <c r="G83" s="14"/>
      <c r="H83" s="14"/>
      <c r="I83" s="14"/>
      <c r="J83" s="14"/>
      <c r="K83" s="14"/>
      <c r="L83" s="14"/>
    </row>
    <row r="84" spans="1:12" x14ac:dyDescent="0.25">
      <c r="A84" s="14"/>
      <c r="B84" s="14"/>
      <c r="C84" s="14"/>
      <c r="D84" s="14"/>
      <c r="E84" s="14"/>
      <c r="F84" s="14"/>
      <c r="G84" s="14"/>
      <c r="H84" s="14"/>
      <c r="I84" s="14"/>
      <c r="J84" s="14"/>
      <c r="K84" s="14"/>
      <c r="L84" s="14"/>
    </row>
  </sheetData>
  <sheetProtection password="DF18" sheet="1" objects="1" scenarios="1" selectLockedCells="1" selectUnlockedCells="1"/>
  <mergeCells count="4">
    <mergeCell ref="A1:P1"/>
    <mergeCell ref="A2:I2"/>
    <mergeCell ref="A47:C47"/>
    <mergeCell ref="D47:O47"/>
  </mergeCells>
  <hyperlinks>
    <hyperlink ref="D47:O47" r:id="rId1" display="https://www.aihw.gov.au/getmedia/62ab4500-f50e-4b07-8c99-d559c749b32d/14825-appendix-c.xls.aspx"/>
    <hyperlink ref="A2:I2" r:id="rId2" display="http://meteor.aihw.gov.au/content/index.phtml/itemId/66734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election activeCell="B42" sqref="B42"/>
    </sheetView>
  </sheetViews>
  <sheetFormatPr defaultRowHeight="15" x14ac:dyDescent="0.25"/>
  <cols>
    <col min="1" max="1" width="24.42578125" style="8" bestFit="1" customWidth="1"/>
    <col min="2" max="2" width="28" style="8" bestFit="1" customWidth="1"/>
    <col min="3" max="3" width="20.5703125" style="8" bestFit="1" customWidth="1"/>
    <col min="4" max="4" width="9.140625" style="8"/>
    <col min="5" max="5" width="24.42578125" style="8" bestFit="1" customWidth="1"/>
    <col min="6" max="6" width="28.140625" style="8" bestFit="1" customWidth="1"/>
    <col min="7" max="7" width="20.5703125" style="8" bestFit="1" customWidth="1"/>
    <col min="8" max="8" width="9.140625" style="8"/>
    <col min="9" max="9" width="24.140625" style="8" customWidth="1"/>
    <col min="10" max="10" width="28" style="8" bestFit="1" customWidth="1"/>
    <col min="11" max="11" width="20.5703125" style="8" bestFit="1" customWidth="1"/>
    <col min="12" max="12" width="9.140625" style="8"/>
    <col min="13" max="13" width="24.42578125" style="8" bestFit="1" customWidth="1"/>
    <col min="14" max="14" width="23.28515625" style="8" bestFit="1" customWidth="1"/>
    <col min="15" max="15" width="20.5703125" style="8" bestFit="1" customWidth="1"/>
    <col min="16" max="17" width="9.140625" style="8"/>
    <col min="18" max="19" width="15.140625" style="8" bestFit="1" customWidth="1"/>
    <col min="20" max="16384" width="9.140625" style="8"/>
  </cols>
  <sheetData>
    <row r="1" spans="1:11" x14ac:dyDescent="0.25">
      <c r="A1" s="18" t="s">
        <v>82</v>
      </c>
      <c r="B1" s="18"/>
      <c r="C1" s="18"/>
    </row>
    <row r="3" spans="1:11" s="18" customFormat="1" x14ac:dyDescent="0.25">
      <c r="A3" s="22" t="s">
        <v>68</v>
      </c>
      <c r="B3" s="9" t="s">
        <v>2</v>
      </c>
      <c r="C3" s="9" t="s">
        <v>3</v>
      </c>
      <c r="E3" s="22" t="s">
        <v>69</v>
      </c>
      <c r="F3" s="9" t="s">
        <v>2</v>
      </c>
      <c r="G3" s="9" t="s">
        <v>3</v>
      </c>
      <c r="I3" s="22" t="s">
        <v>70</v>
      </c>
      <c r="J3" s="9" t="s">
        <v>2</v>
      </c>
      <c r="K3" s="9" t="s">
        <v>3</v>
      </c>
    </row>
    <row r="4" spans="1:11" x14ac:dyDescent="0.25">
      <c r="A4" s="11" t="s">
        <v>0</v>
      </c>
      <c r="B4" s="11" t="s">
        <v>62</v>
      </c>
      <c r="C4" s="10">
        <v>12834</v>
      </c>
      <c r="E4" s="11" t="s">
        <v>0</v>
      </c>
      <c r="F4" s="11" t="s">
        <v>62</v>
      </c>
      <c r="G4" s="10">
        <v>14171</v>
      </c>
      <c r="I4" s="11" t="s">
        <v>0</v>
      </c>
      <c r="J4" s="11" t="s">
        <v>62</v>
      </c>
      <c r="K4" s="10">
        <v>4705</v>
      </c>
    </row>
    <row r="5" spans="1:11" x14ac:dyDescent="0.25">
      <c r="A5" s="11" t="s">
        <v>0</v>
      </c>
      <c r="B5" s="11" t="s">
        <v>55</v>
      </c>
      <c r="C5" s="10">
        <v>20018</v>
      </c>
      <c r="E5" s="11" t="s">
        <v>0</v>
      </c>
      <c r="F5" s="11" t="s">
        <v>55</v>
      </c>
      <c r="G5" s="10">
        <v>19503</v>
      </c>
      <c r="I5" s="11" t="s">
        <v>0</v>
      </c>
      <c r="J5" s="11" t="s">
        <v>55</v>
      </c>
      <c r="K5" s="10">
        <v>6748</v>
      </c>
    </row>
    <row r="6" spans="1:11" x14ac:dyDescent="0.25">
      <c r="A6" s="11" t="s">
        <v>0</v>
      </c>
      <c r="B6" s="11" t="s">
        <v>56</v>
      </c>
      <c r="C6" s="10">
        <v>22775</v>
      </c>
      <c r="E6" s="11" t="s">
        <v>0</v>
      </c>
      <c r="F6" s="11" t="s">
        <v>56</v>
      </c>
      <c r="G6" s="10">
        <v>20683</v>
      </c>
      <c r="I6" s="11" t="s">
        <v>0</v>
      </c>
      <c r="J6" s="11" t="s">
        <v>56</v>
      </c>
      <c r="K6" s="10">
        <v>7818</v>
      </c>
    </row>
    <row r="7" spans="1:11" x14ac:dyDescent="0.25">
      <c r="A7" s="11" t="s">
        <v>0</v>
      </c>
      <c r="B7" s="11" t="s">
        <v>57</v>
      </c>
      <c r="C7" s="10">
        <v>23445</v>
      </c>
      <c r="E7" s="11" t="s">
        <v>0</v>
      </c>
      <c r="F7" s="11" t="s">
        <v>57</v>
      </c>
      <c r="G7" s="10">
        <v>20841</v>
      </c>
      <c r="I7" s="11" t="s">
        <v>0</v>
      </c>
      <c r="J7" s="11" t="s">
        <v>57</v>
      </c>
      <c r="K7" s="10">
        <v>7599</v>
      </c>
    </row>
    <row r="8" spans="1:11" x14ac:dyDescent="0.25">
      <c r="A8" s="11" t="s">
        <v>0</v>
      </c>
      <c r="B8" s="11" t="s">
        <v>58</v>
      </c>
      <c r="C8" s="10">
        <v>20920</v>
      </c>
      <c r="E8" s="11" t="s">
        <v>0</v>
      </c>
      <c r="F8" s="11" t="s">
        <v>58</v>
      </c>
      <c r="G8" s="10">
        <v>18917</v>
      </c>
      <c r="I8" s="11" t="s">
        <v>0</v>
      </c>
      <c r="J8" s="11" t="s">
        <v>58</v>
      </c>
      <c r="K8" s="10">
        <v>6632</v>
      </c>
    </row>
    <row r="9" spans="1:11" x14ac:dyDescent="0.25">
      <c r="A9" s="11" t="s">
        <v>0</v>
      </c>
      <c r="B9" s="11" t="s">
        <v>59</v>
      </c>
      <c r="C9" s="10">
        <v>22189</v>
      </c>
      <c r="E9" s="11" t="s">
        <v>0</v>
      </c>
      <c r="F9" s="11" t="s">
        <v>59</v>
      </c>
      <c r="G9" s="10">
        <v>20805</v>
      </c>
      <c r="I9" s="11" t="s">
        <v>0</v>
      </c>
      <c r="J9" s="11" t="s">
        <v>59</v>
      </c>
      <c r="K9" s="10">
        <v>7022</v>
      </c>
    </row>
    <row r="10" spans="1:11" x14ac:dyDescent="0.25">
      <c r="A10" s="11" t="s">
        <v>0</v>
      </c>
      <c r="B10" s="11" t="s">
        <v>60</v>
      </c>
      <c r="C10" s="10">
        <v>22598</v>
      </c>
      <c r="E10" s="11" t="s">
        <v>0</v>
      </c>
      <c r="F10" s="11" t="s">
        <v>60</v>
      </c>
      <c r="G10" s="10">
        <v>21437</v>
      </c>
      <c r="I10" s="11" t="s">
        <v>0</v>
      </c>
      <c r="J10" s="11" t="s">
        <v>60</v>
      </c>
      <c r="K10" s="10">
        <v>6900</v>
      </c>
    </row>
    <row r="11" spans="1:11" x14ac:dyDescent="0.25">
      <c r="A11" s="11" t="s">
        <v>0</v>
      </c>
      <c r="B11" s="10" t="s">
        <v>53</v>
      </c>
      <c r="C11" s="10">
        <v>30401</v>
      </c>
      <c r="E11" s="11" t="s">
        <v>0</v>
      </c>
      <c r="F11" s="10" t="s">
        <v>53</v>
      </c>
      <c r="G11" s="10">
        <v>27993</v>
      </c>
      <c r="I11" s="11" t="s">
        <v>0</v>
      </c>
      <c r="J11" s="10" t="s">
        <v>53</v>
      </c>
      <c r="K11" s="10">
        <v>8731</v>
      </c>
    </row>
    <row r="12" spans="1:11" x14ac:dyDescent="0.25">
      <c r="A12" s="11" t="s">
        <v>6</v>
      </c>
      <c r="B12" s="10"/>
      <c r="C12" s="1">
        <f>SUM(C4:C11)</f>
        <v>175180</v>
      </c>
      <c r="E12" s="11" t="s">
        <v>6</v>
      </c>
      <c r="F12" s="10"/>
      <c r="G12" s="1">
        <f>SUM(G4:G11)</f>
        <v>164350</v>
      </c>
      <c r="I12" s="11" t="s">
        <v>6</v>
      </c>
      <c r="J12" s="10"/>
      <c r="K12" s="1">
        <f>SUM(K4:K11)</f>
        <v>56155</v>
      </c>
    </row>
    <row r="13" spans="1:11" x14ac:dyDescent="0.25">
      <c r="C13" s="12"/>
    </row>
    <row r="14" spans="1:11" x14ac:dyDescent="0.25">
      <c r="A14" s="13"/>
    </row>
    <row r="15" spans="1:11" s="18" customFormat="1" ht="20.25" customHeight="1" x14ac:dyDescent="0.25">
      <c r="A15" s="19" t="s">
        <v>52</v>
      </c>
      <c r="B15" s="20" t="str">
        <f>A3&amp;" peer rate"</f>
        <v>Principal Referral peer rate</v>
      </c>
      <c r="E15" s="19" t="s">
        <v>52</v>
      </c>
      <c r="F15" s="20" t="str">
        <f>E3&amp;" peer rate"</f>
        <v>Public acute group A peer rate</v>
      </c>
      <c r="I15" s="19" t="s">
        <v>52</v>
      </c>
      <c r="J15" s="20" t="str">
        <f>I3&amp;" peer rate"</f>
        <v>Public acute group B peer rate</v>
      </c>
    </row>
    <row r="16" spans="1:11" x14ac:dyDescent="0.25">
      <c r="A16" s="10">
        <v>1753</v>
      </c>
      <c r="B16" s="10">
        <f>A16*100/C12</f>
        <v>1.0006850097043041</v>
      </c>
      <c r="E16" s="10">
        <v>3464</v>
      </c>
      <c r="F16" s="10">
        <f>E16*100/G12</f>
        <v>2.1076969881350776</v>
      </c>
      <c r="I16" s="10">
        <v>1493</v>
      </c>
      <c r="J16" s="10">
        <f>I16*100/K12</f>
        <v>2.6587124922090641</v>
      </c>
    </row>
    <row r="19" spans="1:11" s="18" customFormat="1" x14ac:dyDescent="0.25">
      <c r="A19" s="22" t="s">
        <v>71</v>
      </c>
      <c r="B19" s="9" t="s">
        <v>2</v>
      </c>
      <c r="C19" s="9" t="s">
        <v>3</v>
      </c>
      <c r="E19" s="22" t="s">
        <v>72</v>
      </c>
      <c r="F19" s="9" t="s">
        <v>2</v>
      </c>
      <c r="G19" s="9" t="s">
        <v>3</v>
      </c>
      <c r="I19" s="22" t="s">
        <v>74</v>
      </c>
      <c r="J19" s="9" t="s">
        <v>2</v>
      </c>
      <c r="K19" s="9" t="s">
        <v>3</v>
      </c>
    </row>
    <row r="20" spans="1:11" x14ac:dyDescent="0.25">
      <c r="A20" s="11" t="s">
        <v>0</v>
      </c>
      <c r="B20" s="11" t="s">
        <v>62</v>
      </c>
      <c r="C20" s="10">
        <v>3279</v>
      </c>
      <c r="E20" s="11" t="s">
        <v>0</v>
      </c>
      <c r="F20" s="11" t="s">
        <v>62</v>
      </c>
      <c r="G20" s="10">
        <v>359</v>
      </c>
      <c r="I20" s="11" t="s">
        <v>0</v>
      </c>
      <c r="J20" s="11" t="s">
        <v>62</v>
      </c>
      <c r="K20" s="10">
        <v>35348</v>
      </c>
    </row>
    <row r="21" spans="1:11" x14ac:dyDescent="0.25">
      <c r="A21" s="11" t="s">
        <v>0</v>
      </c>
      <c r="B21" s="11" t="s">
        <v>55</v>
      </c>
      <c r="C21" s="10">
        <v>4471</v>
      </c>
      <c r="E21" s="11" t="s">
        <v>0</v>
      </c>
      <c r="F21" s="11" t="s">
        <v>55</v>
      </c>
      <c r="G21" s="10">
        <v>1281</v>
      </c>
      <c r="I21" s="11" t="s">
        <v>0</v>
      </c>
      <c r="J21" s="11" t="s">
        <v>55</v>
      </c>
      <c r="K21" s="10">
        <v>52021</v>
      </c>
    </row>
    <row r="22" spans="1:11" x14ac:dyDescent="0.25">
      <c r="A22" s="11" t="s">
        <v>0</v>
      </c>
      <c r="B22" s="11" t="s">
        <v>56</v>
      </c>
      <c r="C22" s="10">
        <v>4979</v>
      </c>
      <c r="E22" s="11" t="s">
        <v>0</v>
      </c>
      <c r="F22" s="11" t="s">
        <v>56</v>
      </c>
      <c r="G22" s="10">
        <v>2633</v>
      </c>
      <c r="I22" s="11" t="s">
        <v>0</v>
      </c>
      <c r="J22" s="11" t="s">
        <v>56</v>
      </c>
      <c r="K22" s="10">
        <v>58888</v>
      </c>
    </row>
    <row r="23" spans="1:11" x14ac:dyDescent="0.25">
      <c r="A23" s="11" t="s">
        <v>0</v>
      </c>
      <c r="B23" s="11" t="s">
        <v>57</v>
      </c>
      <c r="C23" s="10">
        <v>4834</v>
      </c>
      <c r="E23" s="11" t="s">
        <v>0</v>
      </c>
      <c r="F23" s="11" t="s">
        <v>57</v>
      </c>
      <c r="G23" s="10">
        <v>3456</v>
      </c>
      <c r="I23" s="11" t="s">
        <v>0</v>
      </c>
      <c r="J23" s="11" t="s">
        <v>57</v>
      </c>
      <c r="K23" s="10">
        <v>60175</v>
      </c>
    </row>
    <row r="24" spans="1:11" x14ac:dyDescent="0.25">
      <c r="A24" s="11" t="s">
        <v>0</v>
      </c>
      <c r="B24" s="11" t="s">
        <v>58</v>
      </c>
      <c r="C24" s="10">
        <v>4318</v>
      </c>
      <c r="E24" s="11" t="s">
        <v>0</v>
      </c>
      <c r="F24" s="11" t="s">
        <v>58</v>
      </c>
      <c r="G24" s="10">
        <v>2335</v>
      </c>
      <c r="I24" s="11" t="s">
        <v>0</v>
      </c>
      <c r="J24" s="11" t="s">
        <v>58</v>
      </c>
      <c r="K24" s="10">
        <v>53122</v>
      </c>
    </row>
    <row r="25" spans="1:11" x14ac:dyDescent="0.25">
      <c r="A25" s="11" t="s">
        <v>0</v>
      </c>
      <c r="B25" s="11" t="s">
        <v>59</v>
      </c>
      <c r="C25" s="10">
        <v>4701</v>
      </c>
      <c r="E25" s="11" t="s">
        <v>0</v>
      </c>
      <c r="F25" s="11" t="s">
        <v>59</v>
      </c>
      <c r="G25" s="10">
        <v>1412</v>
      </c>
      <c r="I25" s="11" t="s">
        <v>0</v>
      </c>
      <c r="J25" s="11" t="s">
        <v>59</v>
      </c>
      <c r="K25" s="10">
        <v>56129</v>
      </c>
    </row>
    <row r="26" spans="1:11" x14ac:dyDescent="0.25">
      <c r="A26" s="11" t="s">
        <v>0</v>
      </c>
      <c r="B26" s="11" t="s">
        <v>60</v>
      </c>
      <c r="C26" s="10">
        <v>4761</v>
      </c>
      <c r="E26" s="11" t="s">
        <v>0</v>
      </c>
      <c r="F26" s="11" t="s">
        <v>60</v>
      </c>
      <c r="G26" s="10">
        <v>1034</v>
      </c>
      <c r="I26" s="11" t="s">
        <v>0</v>
      </c>
      <c r="J26" s="11" t="s">
        <v>60</v>
      </c>
      <c r="K26" s="10">
        <v>56730</v>
      </c>
    </row>
    <row r="27" spans="1:11" x14ac:dyDescent="0.25">
      <c r="A27" s="11" t="s">
        <v>0</v>
      </c>
      <c r="B27" s="10" t="s">
        <v>53</v>
      </c>
      <c r="C27" s="10">
        <v>6306</v>
      </c>
      <c r="E27" s="11" t="s">
        <v>0</v>
      </c>
      <c r="F27" s="10" t="s">
        <v>53</v>
      </c>
      <c r="G27" s="10">
        <v>850</v>
      </c>
      <c r="I27" s="11" t="s">
        <v>0</v>
      </c>
      <c r="J27" s="10" t="s">
        <v>53</v>
      </c>
      <c r="K27" s="10">
        <v>74281</v>
      </c>
    </row>
    <row r="28" spans="1:11" x14ac:dyDescent="0.25">
      <c r="A28" s="11" t="s">
        <v>6</v>
      </c>
      <c r="B28" s="10"/>
      <c r="C28" s="1">
        <f>SUM(C20:C27)</f>
        <v>37649</v>
      </c>
      <c r="E28" s="11" t="s">
        <v>6</v>
      </c>
      <c r="F28" s="10"/>
      <c r="G28" s="1">
        <f>SUM(G20:G27)</f>
        <v>13360</v>
      </c>
      <c r="I28" s="11" t="s">
        <v>6</v>
      </c>
      <c r="J28" s="10"/>
      <c r="K28" s="1">
        <f>SUM(K20:K27)</f>
        <v>446694</v>
      </c>
    </row>
    <row r="29" spans="1:11" x14ac:dyDescent="0.25">
      <c r="I29" s="37" t="s">
        <v>77</v>
      </c>
    </row>
    <row r="31" spans="1:11" s="18" customFormat="1" ht="30" x14ac:dyDescent="0.25">
      <c r="A31" s="19" t="s">
        <v>52</v>
      </c>
      <c r="B31" s="20" t="str">
        <f>A19&amp;" peer rate"</f>
        <v>Public acute group C peer rate</v>
      </c>
      <c r="E31" s="19" t="s">
        <v>52</v>
      </c>
      <c r="F31" s="20" t="str">
        <f>E19&amp;" peer rate"</f>
        <v>Women's peer rate</v>
      </c>
      <c r="I31" s="19" t="s">
        <v>52</v>
      </c>
      <c r="J31" s="20" t="str">
        <f>I19&amp;" peer rate"</f>
        <v>National peer rate</v>
      </c>
    </row>
    <row r="32" spans="1:11" x14ac:dyDescent="0.25">
      <c r="A32" s="10">
        <v>911</v>
      </c>
      <c r="B32" s="10">
        <f>A32*100/C28</f>
        <v>2.4197189832399268</v>
      </c>
      <c r="E32" s="10">
        <v>956</v>
      </c>
      <c r="F32" s="10">
        <f>E32*100/G28</f>
        <v>7.1556886227544911</v>
      </c>
      <c r="I32" s="10">
        <v>8577</v>
      </c>
      <c r="J32" s="10">
        <f>I32*100/K28</f>
        <v>1.9201063815497859</v>
      </c>
    </row>
  </sheetData>
  <sheetProtection password="DF18" sheet="1" objects="1" scenarios="1" selectLockedCells="1" selectUnlockedCells="1"/>
  <sortState ref="F18:G25">
    <sortCondition ref="G2:G33"/>
    <sortCondition ref="F2:F33"/>
  </sortState>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showGridLines="0" workbookViewId="0">
      <selection activeCell="D15" sqref="D15"/>
    </sheetView>
  </sheetViews>
  <sheetFormatPr defaultRowHeight="15" x14ac:dyDescent="0.25"/>
  <cols>
    <col min="1" max="1" width="24.85546875" style="8" bestFit="1" customWidth="1"/>
    <col min="2" max="2" width="19.140625" style="8" customWidth="1"/>
    <col min="3" max="3" width="29.7109375" style="8" customWidth="1"/>
    <col min="4" max="4" width="19.140625" style="8" customWidth="1"/>
    <col min="5" max="5" width="20.5703125" style="8" bestFit="1" customWidth="1"/>
    <col min="6" max="6" width="12.7109375" style="8" customWidth="1"/>
    <col min="7" max="7" width="21.85546875" style="8" bestFit="1" customWidth="1"/>
    <col min="8" max="8" width="12.7109375" style="8" customWidth="1"/>
    <col min="9" max="10" width="9.140625" style="8"/>
    <col min="11" max="11" width="17.28515625" style="8" bestFit="1" customWidth="1"/>
    <col min="12" max="16384" width="9.140625" style="8"/>
  </cols>
  <sheetData>
    <row r="1" spans="1:11" x14ac:dyDescent="0.25">
      <c r="A1" s="50" t="s">
        <v>80</v>
      </c>
      <c r="B1" s="51"/>
      <c r="C1" s="51"/>
      <c r="D1" s="51"/>
      <c r="E1" s="51"/>
    </row>
    <row r="2" spans="1:11" x14ac:dyDescent="0.25">
      <c r="A2" s="18" t="s">
        <v>83</v>
      </c>
      <c r="B2" s="18"/>
      <c r="C2" s="18"/>
      <c r="D2" s="18"/>
    </row>
    <row r="3" spans="1:11" x14ac:dyDescent="0.25">
      <c r="A3" s="18" t="s">
        <v>87</v>
      </c>
      <c r="B3" s="18"/>
      <c r="C3" s="18"/>
      <c r="D3" s="18"/>
    </row>
    <row r="4" spans="1:11" x14ac:dyDescent="0.25">
      <c r="A4" s="18" t="s">
        <v>88</v>
      </c>
    </row>
    <row r="5" spans="1:11" x14ac:dyDescent="0.25">
      <c r="A5" s="18" t="s">
        <v>79</v>
      </c>
    </row>
    <row r="6" spans="1:11" x14ac:dyDescent="0.25">
      <c r="A6" s="18" t="s">
        <v>86</v>
      </c>
    </row>
    <row r="7" spans="1:11" x14ac:dyDescent="0.25">
      <c r="A7" s="18"/>
    </row>
    <row r="8" spans="1:11" x14ac:dyDescent="0.25">
      <c r="A8" s="18"/>
    </row>
    <row r="10" spans="1:11" x14ac:dyDescent="0.25">
      <c r="A10" s="27" t="s">
        <v>63</v>
      </c>
      <c r="B10" s="36" t="s">
        <v>73</v>
      </c>
    </row>
    <row r="11" spans="1:11" ht="45" x14ac:dyDescent="0.25">
      <c r="A11" s="49" t="s">
        <v>1</v>
      </c>
      <c r="B11" s="49" t="s">
        <v>2</v>
      </c>
      <c r="C11" s="28" t="s">
        <v>61</v>
      </c>
      <c r="D11" s="28" t="s">
        <v>9</v>
      </c>
      <c r="E11" s="28" t="s">
        <v>11</v>
      </c>
      <c r="F11" s="28" t="s">
        <v>13</v>
      </c>
      <c r="G11" s="28" t="s">
        <v>12</v>
      </c>
      <c r="H11" s="28" t="s">
        <v>17</v>
      </c>
    </row>
    <row r="12" spans="1:11" ht="17.25" x14ac:dyDescent="0.25">
      <c r="A12" s="49"/>
      <c r="B12" s="49"/>
      <c r="C12" s="29" t="s">
        <v>7</v>
      </c>
      <c r="D12" s="29" t="s">
        <v>8</v>
      </c>
      <c r="E12" s="29" t="s">
        <v>10</v>
      </c>
      <c r="F12" s="29" t="s">
        <v>14</v>
      </c>
      <c r="G12" s="29" t="s">
        <v>15</v>
      </c>
      <c r="H12" s="29" t="s">
        <v>16</v>
      </c>
      <c r="J12" s="30"/>
      <c r="K12" s="31"/>
    </row>
    <row r="13" spans="1:11" x14ac:dyDescent="0.25">
      <c r="A13" s="11" t="s">
        <v>0</v>
      </c>
      <c r="B13" s="11" t="s">
        <v>62</v>
      </c>
      <c r="C13" s="35"/>
      <c r="D13" s="35"/>
      <c r="E13" s="1">
        <f>IF($B$10="Principal referral",'Reference Populations'!C4,IF($B$10="Public acute group A",'Reference Populations'!G4,IF($B$10="Public Acute group B",'Reference Populations'!K4,IF($B$10="Public acute group C",'Reference Populations'!C20,IF($B$10="Women's", 'Reference Populations'!G20,IF($B$10="National", 'Reference Populations'!K20,""))))))</f>
        <v>12834</v>
      </c>
      <c r="F13" s="2" t="str">
        <f t="shared" ref="F13:F20" si="0">IF(AND(C13&lt;&gt;"",D13&lt;&gt;0),C13/D13,"")</f>
        <v/>
      </c>
      <c r="G13" s="3" t="str">
        <f>IF(F13&lt;&gt;"",F13*E13,"")</f>
        <v/>
      </c>
      <c r="H13" s="3" t="str">
        <f t="shared" ref="H13:H20" si="1">IF(AND(C13&lt;&gt;"",D13&lt;&gt;""),((E13^2)*C13)/(D13^2),"")</f>
        <v/>
      </c>
    </row>
    <row r="14" spans="1:11" x14ac:dyDescent="0.25">
      <c r="A14" s="11" t="s">
        <v>0</v>
      </c>
      <c r="B14" s="11" t="s">
        <v>55</v>
      </c>
      <c r="C14" s="35"/>
      <c r="D14" s="35"/>
      <c r="E14" s="1">
        <f>IF($B$10="Principal referral",'Reference Populations'!C5,IF($B$10="Public acute group A",'Reference Populations'!G5,IF($B$10="Public Acute group B",'Reference Populations'!K5,IF($B$10="Public acute group C",'Reference Populations'!C21,IF($B$10="Women's", 'Reference Populations'!G21,IF($B$10="National", 'Reference Populations'!K21,""))))))</f>
        <v>20018</v>
      </c>
      <c r="F14" s="2" t="str">
        <f t="shared" si="0"/>
        <v/>
      </c>
      <c r="G14" s="3" t="str">
        <f t="shared" ref="G14:G20" si="2">IF(F14&lt;&gt;"",F14*E14,"")</f>
        <v/>
      </c>
      <c r="H14" s="3" t="str">
        <f t="shared" si="1"/>
        <v/>
      </c>
    </row>
    <row r="15" spans="1:11" x14ac:dyDescent="0.25">
      <c r="A15" s="11" t="s">
        <v>0</v>
      </c>
      <c r="B15" s="11" t="s">
        <v>56</v>
      </c>
      <c r="C15" s="35"/>
      <c r="D15" s="35"/>
      <c r="E15" s="1">
        <f>IF($B$10="Principal referral",'Reference Populations'!C6,IF($B$10="Public acute group A",'Reference Populations'!G6,IF($B$10="Public Acute group B",'Reference Populations'!K6,IF($B$10="Public acute group C",'Reference Populations'!C22,IF($B$10="Women's", 'Reference Populations'!G22,IF($B$10="National", 'Reference Populations'!K22,""))))))</f>
        <v>22775</v>
      </c>
      <c r="F15" s="2" t="str">
        <f t="shared" si="0"/>
        <v/>
      </c>
      <c r="G15" s="3" t="str">
        <f t="shared" si="2"/>
        <v/>
      </c>
      <c r="H15" s="3" t="str">
        <f t="shared" si="1"/>
        <v/>
      </c>
    </row>
    <row r="16" spans="1:11" x14ac:dyDescent="0.25">
      <c r="A16" s="11" t="s">
        <v>0</v>
      </c>
      <c r="B16" s="11" t="s">
        <v>57</v>
      </c>
      <c r="C16" s="35"/>
      <c r="D16" s="35"/>
      <c r="E16" s="1">
        <f>IF($B$10="Principal referral",'Reference Populations'!C7,IF($B$10="Public acute group A",'Reference Populations'!G7,IF($B$10="Public Acute group B",'Reference Populations'!K7,IF($B$10="Public acute group C",'Reference Populations'!C23,IF($B$10="Women's", 'Reference Populations'!G23,IF($B$10="National", 'Reference Populations'!K23,""))))))</f>
        <v>23445</v>
      </c>
      <c r="F16" s="2" t="str">
        <f t="shared" si="0"/>
        <v/>
      </c>
      <c r="G16" s="3" t="str">
        <f t="shared" si="2"/>
        <v/>
      </c>
      <c r="H16" s="3" t="str">
        <f t="shared" si="1"/>
        <v/>
      </c>
    </row>
    <row r="17" spans="1:8" x14ac:dyDescent="0.25">
      <c r="A17" s="11" t="s">
        <v>0</v>
      </c>
      <c r="B17" s="11" t="s">
        <v>58</v>
      </c>
      <c r="C17" s="35"/>
      <c r="D17" s="35"/>
      <c r="E17" s="1">
        <f>IF($B$10="Principal referral",'Reference Populations'!C8,IF($B$10="Public acute group A",'Reference Populations'!G8,IF($B$10="Public Acute group B",'Reference Populations'!K8,IF($B$10="Public acute group C",'Reference Populations'!C24,IF($B$10="Women's", 'Reference Populations'!G24,IF($B$10="National", 'Reference Populations'!K24,""))))))</f>
        <v>20920</v>
      </c>
      <c r="F17" s="2" t="str">
        <f t="shared" si="0"/>
        <v/>
      </c>
      <c r="G17" s="3" t="str">
        <f t="shared" si="2"/>
        <v/>
      </c>
      <c r="H17" s="3" t="str">
        <f t="shared" si="1"/>
        <v/>
      </c>
    </row>
    <row r="18" spans="1:8" x14ac:dyDescent="0.25">
      <c r="A18" s="11" t="s">
        <v>0</v>
      </c>
      <c r="B18" s="11" t="s">
        <v>59</v>
      </c>
      <c r="C18" s="35"/>
      <c r="D18" s="35"/>
      <c r="E18" s="1">
        <f>IF($B$10="Principal referral",'Reference Populations'!C9,IF($B$10="Public acute group A",'Reference Populations'!G9,IF($B$10="Public Acute group B",'Reference Populations'!K9,IF($B$10="Public acute group C",'Reference Populations'!C25,IF($B$10="Women's", 'Reference Populations'!G25,IF($B$10="National", 'Reference Populations'!K25,""))))))</f>
        <v>22189</v>
      </c>
      <c r="F18" s="2" t="str">
        <f t="shared" si="0"/>
        <v/>
      </c>
      <c r="G18" s="3" t="str">
        <f t="shared" si="2"/>
        <v/>
      </c>
      <c r="H18" s="3" t="str">
        <f t="shared" si="1"/>
        <v/>
      </c>
    </row>
    <row r="19" spans="1:8" x14ac:dyDescent="0.25">
      <c r="A19" s="11" t="s">
        <v>0</v>
      </c>
      <c r="B19" s="11" t="s">
        <v>60</v>
      </c>
      <c r="C19" s="35"/>
      <c r="D19" s="35"/>
      <c r="E19" s="1">
        <f>IF($B$10="Principal referral",'Reference Populations'!C10,IF($B$10="Public acute group A",'Reference Populations'!G10,IF($B$10="Public Acute group B",'Reference Populations'!K10,IF($B$10="Public acute group C",'Reference Populations'!C26,IF($B$10="Women's", 'Reference Populations'!G26,IF($B$10="National", 'Reference Populations'!K26,""))))))</f>
        <v>22598</v>
      </c>
      <c r="F19" s="2" t="str">
        <f t="shared" si="0"/>
        <v/>
      </c>
      <c r="G19" s="3" t="str">
        <f t="shared" si="2"/>
        <v/>
      </c>
      <c r="H19" s="3" t="str">
        <f t="shared" si="1"/>
        <v/>
      </c>
    </row>
    <row r="20" spans="1:8" x14ac:dyDescent="0.25">
      <c r="A20" s="11" t="s">
        <v>0</v>
      </c>
      <c r="B20" s="10" t="s">
        <v>53</v>
      </c>
      <c r="C20" s="35"/>
      <c r="D20" s="35"/>
      <c r="E20" s="1">
        <f>IF($B$10="Principal referral",'Reference Populations'!C11,IF($B$10="Public acute group A",'Reference Populations'!G11,IF($B$10="Public Acute group B",'Reference Populations'!K11,IF($B$10="Public acute group C",'Reference Populations'!C27,IF($B$10="Women's", 'Reference Populations'!G27,IF($B$10="National", 'Reference Populations'!K27,""))))))</f>
        <v>30401</v>
      </c>
      <c r="F20" s="2" t="str">
        <f t="shared" si="0"/>
        <v/>
      </c>
      <c r="G20" s="3" t="str">
        <f t="shared" si="2"/>
        <v/>
      </c>
      <c r="H20" s="3" t="str">
        <f t="shared" si="1"/>
        <v/>
      </c>
    </row>
    <row r="21" spans="1:8" x14ac:dyDescent="0.25">
      <c r="A21" s="32" t="s">
        <v>18</v>
      </c>
      <c r="B21" s="9"/>
      <c r="C21" s="9">
        <f>SUM(C13:C20)</f>
        <v>0</v>
      </c>
      <c r="D21" s="9">
        <f>SUM(D13:D20)</f>
        <v>0</v>
      </c>
      <c r="E21" s="1">
        <f>IF($B$10="Principal referral",'Reference Populations'!C12,IF($B$10="Public acute group A",'Reference Populations'!G12,IF($B$10="Public Acute group B",'Reference Populations'!K12,IF($B$10="Public acute group C",'Reference Populations'!C28,IF($B$10="Women's", 'Reference Populations'!G28,IF($B$10="National", 'Reference Populations'!K28,""))))))</f>
        <v>175180</v>
      </c>
      <c r="F21" s="4" t="str">
        <f t="shared" ref="F21" si="3">IF(AND(C21&lt;&gt;"",D21&lt;&gt;0),C21/D21,"")</f>
        <v/>
      </c>
      <c r="G21" s="5" t="str">
        <f>IF(F21&lt;&gt;"",SUM(G13:G20),"")</f>
        <v/>
      </c>
      <c r="H21" s="5" t="str">
        <f>IF(AND(C21&lt;&gt;0,D21&lt;&gt;0),SUM(H13:H20),"")</f>
        <v/>
      </c>
    </row>
    <row r="22" spans="1:8" x14ac:dyDescent="0.25">
      <c r="A22" s="33"/>
      <c r="B22" s="34"/>
      <c r="C22" s="34"/>
      <c r="D22" s="34"/>
      <c r="E22" s="6"/>
      <c r="F22" s="7"/>
      <c r="G22" s="5" t="s">
        <v>23</v>
      </c>
      <c r="H22" s="25" t="str">
        <f>IF(H21&lt;&gt;"",H21/(E21^2),"")</f>
        <v/>
      </c>
    </row>
    <row r="23" spans="1:8" x14ac:dyDescent="0.25">
      <c r="A23" s="33"/>
      <c r="B23" s="34"/>
      <c r="C23" s="34"/>
      <c r="D23" s="34"/>
      <c r="E23" s="6"/>
      <c r="F23" s="7"/>
      <c r="G23" s="5" t="s">
        <v>24</v>
      </c>
      <c r="H23" s="25" t="str">
        <f>IF(H22&lt;&gt;"",H22^(1/2),"")</f>
        <v/>
      </c>
    </row>
    <row r="24" spans="1:8" ht="30" x14ac:dyDescent="0.25">
      <c r="G24" s="23" t="s">
        <v>19</v>
      </c>
      <c r="H24" s="24" t="str">
        <f>IF(G21&lt;&gt;"",(G21*100)/E21,"")</f>
        <v/>
      </c>
    </row>
    <row r="25" spans="1:8" x14ac:dyDescent="0.25">
      <c r="G25" s="9" t="s">
        <v>20</v>
      </c>
      <c r="H25" s="26" t="str">
        <f>IF(H24&lt;&gt;"",H24-1.96*(H23*100),"")</f>
        <v/>
      </c>
    </row>
    <row r="26" spans="1:8" x14ac:dyDescent="0.25">
      <c r="G26" s="9" t="s">
        <v>21</v>
      </c>
      <c r="H26" s="26" t="str">
        <f>IF(H24&lt;&gt;"",H24+1.96*(H23*100),"")</f>
        <v/>
      </c>
    </row>
    <row r="27" spans="1:8" x14ac:dyDescent="0.25">
      <c r="G27" s="21" t="s">
        <v>22</v>
      </c>
      <c r="H27" s="24" t="str">
        <f>IF(H14="","",IF(B10="Principal referral",(H24/'Reference Populations'!B16)*100,IF(B10="Public acute group A",(H24/'Reference Populations'!F16)*100,IF(B10="Public acute group B",(H24/'Reference Populations'!J16)*100,IF(B10="Public acute group C",(H24/'Reference Populations'!B32)*100,IF(B10="Women's",(H24/'Reference Populations'!F32)*100,IF(B10="National",(H24/'Reference Populations'!J32)*100,"")))))))</f>
        <v/>
      </c>
    </row>
    <row r="31" spans="1:8" x14ac:dyDescent="0.25">
      <c r="A31" s="18" t="str">
        <f>IF(OR(C20="",D20="",B10=""),"","Your standarised rate of Hysterectomies is "&amp;ROUND(H24,2)&amp;" per 100 episodes with a Standarised rate ratio of "&amp;ROUND(H27,2)&amp;", based against the "&amp;B10&amp;" reference population and rate, respectively.")</f>
        <v/>
      </c>
    </row>
    <row r="32" spans="1:8" x14ac:dyDescent="0.25">
      <c r="A32" s="18" t="str">
        <f>IF(H24="","","The Standardised rate ratio compares your standarised rate ("&amp;ROUND(H24,2)&amp;") to the "&amp;B10&amp;" reference rate. This ratio shows your standarised rate is approximately "&amp;IF(H27&lt;=100,ROUND(100-H27,1),ROUND(H27-100,1))&amp;"%"&amp;IF(H27&lt;=100," below", " above")&amp;" the "&amp;B10&amp;" reference rate")</f>
        <v/>
      </c>
    </row>
  </sheetData>
  <sheetProtection password="DF18" sheet="1" objects="1" scenarios="1" selectLockedCells="1"/>
  <dataConsolidate/>
  <mergeCells count="3">
    <mergeCell ref="A11:A12"/>
    <mergeCell ref="B11:B12"/>
    <mergeCell ref="A1:E1"/>
  </mergeCell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showErrorMessage="1">
          <x14:formula1>
            <xm:f>Specification!$A$48:$A$53</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C24" sqref="C24"/>
    </sheetView>
  </sheetViews>
  <sheetFormatPr defaultRowHeight="15" x14ac:dyDescent="0.25"/>
  <cols>
    <col min="1" max="1" width="24.85546875" style="8" bestFit="1" customWidth="1"/>
    <col min="2" max="2" width="19.140625" style="8" customWidth="1"/>
    <col min="3" max="3" width="29.7109375" style="8" customWidth="1"/>
    <col min="4" max="4" width="19.140625" style="8" customWidth="1"/>
    <col min="5" max="5" width="20.5703125" style="8" bestFit="1" customWidth="1"/>
    <col min="6" max="6" width="12.7109375" style="8" customWidth="1"/>
    <col min="7" max="7" width="21.85546875" style="8" bestFit="1" customWidth="1"/>
    <col min="8" max="8" width="12.7109375" style="8" customWidth="1"/>
    <col min="9" max="10" width="9.140625" style="8"/>
    <col min="11" max="11" width="17.28515625" style="8" bestFit="1" customWidth="1"/>
    <col min="12" max="16384" width="9.140625" style="8"/>
  </cols>
  <sheetData>
    <row r="1" spans="1:11" x14ac:dyDescent="0.25">
      <c r="A1" s="18" t="s">
        <v>84</v>
      </c>
      <c r="B1" s="18"/>
      <c r="C1" s="18"/>
      <c r="D1" s="18"/>
      <c r="E1" s="18"/>
    </row>
    <row r="2" spans="1:11" x14ac:dyDescent="0.25">
      <c r="A2" s="18"/>
      <c r="B2" s="18"/>
      <c r="C2" s="18"/>
      <c r="D2" s="18"/>
      <c r="E2" s="18"/>
    </row>
    <row r="3" spans="1:11" x14ac:dyDescent="0.25">
      <c r="A3" s="18"/>
      <c r="B3" s="18"/>
      <c r="C3" s="18"/>
      <c r="D3" s="18"/>
      <c r="E3" s="18"/>
    </row>
    <row r="4" spans="1:11" x14ac:dyDescent="0.25">
      <c r="A4" s="18"/>
      <c r="B4" s="18"/>
      <c r="C4" s="18"/>
      <c r="D4" s="18"/>
      <c r="E4" s="18"/>
    </row>
    <row r="5" spans="1:11" x14ac:dyDescent="0.25">
      <c r="A5" s="18"/>
      <c r="B5" s="18"/>
      <c r="C5" s="18"/>
      <c r="D5" s="18"/>
      <c r="E5" s="18"/>
    </row>
    <row r="6" spans="1:11" x14ac:dyDescent="0.25">
      <c r="A6" s="18"/>
      <c r="B6" s="18"/>
      <c r="C6" s="18"/>
      <c r="D6" s="18"/>
      <c r="E6" s="18"/>
    </row>
    <row r="7" spans="1:11" x14ac:dyDescent="0.25">
      <c r="A7" s="18"/>
      <c r="B7" s="18"/>
      <c r="C7" s="18"/>
      <c r="D7" s="18"/>
      <c r="E7" s="18"/>
    </row>
    <row r="8" spans="1:11" x14ac:dyDescent="0.25">
      <c r="A8" s="18"/>
      <c r="B8" s="18"/>
      <c r="C8" s="18"/>
      <c r="D8" s="18"/>
      <c r="E8" s="18"/>
    </row>
    <row r="9" spans="1:11" x14ac:dyDescent="0.25">
      <c r="A9" s="18"/>
      <c r="B9" s="18"/>
      <c r="C9" s="18"/>
      <c r="D9" s="18"/>
      <c r="E9" s="18"/>
    </row>
    <row r="10" spans="1:11" x14ac:dyDescent="0.25">
      <c r="A10" s="27" t="s">
        <v>63</v>
      </c>
      <c r="B10" s="42" t="s">
        <v>73</v>
      </c>
    </row>
    <row r="11" spans="1:11" ht="45" x14ac:dyDescent="0.25">
      <c r="A11" s="49" t="s">
        <v>1</v>
      </c>
      <c r="B11" s="49" t="s">
        <v>2</v>
      </c>
      <c r="C11" s="28" t="s">
        <v>61</v>
      </c>
      <c r="D11" s="28" t="s">
        <v>9</v>
      </c>
      <c r="E11" s="28" t="s">
        <v>11</v>
      </c>
      <c r="F11" s="28" t="s">
        <v>13</v>
      </c>
      <c r="G11" s="28" t="s">
        <v>12</v>
      </c>
      <c r="H11" s="28" t="s">
        <v>17</v>
      </c>
    </row>
    <row r="12" spans="1:11" ht="17.25" x14ac:dyDescent="0.25">
      <c r="A12" s="49"/>
      <c r="B12" s="49"/>
      <c r="C12" s="38" t="s">
        <v>7</v>
      </c>
      <c r="D12" s="38" t="s">
        <v>8</v>
      </c>
      <c r="E12" s="38" t="s">
        <v>10</v>
      </c>
      <c r="F12" s="38" t="s">
        <v>14</v>
      </c>
      <c r="G12" s="38" t="s">
        <v>15</v>
      </c>
      <c r="H12" s="38" t="s">
        <v>16</v>
      </c>
      <c r="J12" s="30"/>
      <c r="K12" s="31"/>
    </row>
    <row r="13" spans="1:11" x14ac:dyDescent="0.25">
      <c r="A13" s="11" t="s">
        <v>0</v>
      </c>
      <c r="B13" s="11" t="s">
        <v>62</v>
      </c>
      <c r="C13" s="10">
        <v>5</v>
      </c>
      <c r="D13" s="10">
        <v>200</v>
      </c>
      <c r="E13" s="1">
        <v>12834</v>
      </c>
      <c r="F13" s="2">
        <v>2.5000000000000001E-2</v>
      </c>
      <c r="G13" s="3">
        <v>320.85000000000002</v>
      </c>
      <c r="H13" s="3">
        <v>20588.944500000001</v>
      </c>
    </row>
    <row r="14" spans="1:11" x14ac:dyDescent="0.25">
      <c r="A14" s="11" t="s">
        <v>0</v>
      </c>
      <c r="B14" s="11" t="s">
        <v>55</v>
      </c>
      <c r="C14" s="10">
        <v>65</v>
      </c>
      <c r="D14" s="10">
        <v>365</v>
      </c>
      <c r="E14" s="1">
        <v>20018</v>
      </c>
      <c r="F14" s="2">
        <v>0.17808219178082191</v>
      </c>
      <c r="G14" s="3">
        <v>3564.8493150684931</v>
      </c>
      <c r="H14" s="3">
        <v>195510.00983298931</v>
      </c>
    </row>
    <row r="15" spans="1:11" x14ac:dyDescent="0.25">
      <c r="A15" s="11" t="s">
        <v>0</v>
      </c>
      <c r="B15" s="11" t="s">
        <v>56</v>
      </c>
      <c r="C15" s="10">
        <v>25</v>
      </c>
      <c r="D15" s="10">
        <v>9545</v>
      </c>
      <c r="E15" s="1">
        <v>22775</v>
      </c>
      <c r="F15" s="2">
        <v>2.6191723415400735E-3</v>
      </c>
      <c r="G15" s="3">
        <v>59.651650078575173</v>
      </c>
      <c r="H15" s="3">
        <v>142.33277428387109</v>
      </c>
    </row>
    <row r="16" spans="1:11" x14ac:dyDescent="0.25">
      <c r="A16" s="11" t="s">
        <v>0</v>
      </c>
      <c r="B16" s="11" t="s">
        <v>57</v>
      </c>
      <c r="C16" s="10">
        <v>10</v>
      </c>
      <c r="D16" s="10">
        <v>2150</v>
      </c>
      <c r="E16" s="1">
        <v>23445</v>
      </c>
      <c r="F16" s="2">
        <v>4.6511627906976744E-3</v>
      </c>
      <c r="G16" s="3">
        <v>109.04651162790698</v>
      </c>
      <c r="H16" s="3">
        <v>1189.1141698215251</v>
      </c>
    </row>
    <row r="17" spans="1:8" x14ac:dyDescent="0.25">
      <c r="A17" s="11" t="s">
        <v>0</v>
      </c>
      <c r="B17" s="11" t="s">
        <v>58</v>
      </c>
      <c r="C17" s="10">
        <v>36</v>
      </c>
      <c r="D17" s="10">
        <v>5621</v>
      </c>
      <c r="E17" s="1">
        <v>20920</v>
      </c>
      <c r="F17" s="2">
        <v>6.4045543497598294E-3</v>
      </c>
      <c r="G17" s="3">
        <v>133.98327699697563</v>
      </c>
      <c r="H17" s="3">
        <v>498.65329207911941</v>
      </c>
    </row>
    <row r="18" spans="1:8" x14ac:dyDescent="0.25">
      <c r="A18" s="11" t="s">
        <v>0</v>
      </c>
      <c r="B18" s="11" t="s">
        <v>59</v>
      </c>
      <c r="C18" s="10">
        <v>25</v>
      </c>
      <c r="D18" s="10">
        <v>3644</v>
      </c>
      <c r="E18" s="1">
        <v>22189</v>
      </c>
      <c r="F18" s="2">
        <v>6.8605927552140506E-3</v>
      </c>
      <c r="G18" s="3">
        <v>152.22969264544457</v>
      </c>
      <c r="H18" s="3">
        <v>926.95517291706074</v>
      </c>
    </row>
    <row r="19" spans="1:8" x14ac:dyDescent="0.25">
      <c r="A19" s="11" t="s">
        <v>0</v>
      </c>
      <c r="B19" s="11" t="s">
        <v>60</v>
      </c>
      <c r="C19" s="10">
        <v>45</v>
      </c>
      <c r="D19" s="10">
        <v>4665</v>
      </c>
      <c r="E19" s="1">
        <v>22598</v>
      </c>
      <c r="F19" s="2">
        <v>9.6463022508038593E-3</v>
      </c>
      <c r="G19" s="3">
        <v>217.9871382636656</v>
      </c>
      <c r="H19" s="3">
        <v>1055.9642766307213</v>
      </c>
    </row>
    <row r="20" spans="1:8" x14ac:dyDescent="0.25">
      <c r="A20" s="11" t="s">
        <v>0</v>
      </c>
      <c r="B20" s="10" t="s">
        <v>53</v>
      </c>
      <c r="C20" s="10">
        <v>20</v>
      </c>
      <c r="D20" s="10">
        <v>955</v>
      </c>
      <c r="E20" s="1">
        <v>30401</v>
      </c>
      <c r="F20" s="2">
        <v>2.0942408376963352E-2</v>
      </c>
      <c r="G20" s="3">
        <v>636.67015706806285</v>
      </c>
      <c r="H20" s="3">
        <v>20267.444445053588</v>
      </c>
    </row>
    <row r="21" spans="1:8" x14ac:dyDescent="0.25">
      <c r="A21" s="32" t="s">
        <v>18</v>
      </c>
      <c r="B21" s="9"/>
      <c r="C21" s="9">
        <v>231</v>
      </c>
      <c r="D21" s="9">
        <v>27145</v>
      </c>
      <c r="E21" s="1">
        <v>175180</v>
      </c>
      <c r="F21" s="4">
        <v>8.5098544851722226E-3</v>
      </c>
      <c r="G21" s="5">
        <v>5195.2677417491232</v>
      </c>
      <c r="H21" s="5">
        <v>240179.41846377516</v>
      </c>
    </row>
    <row r="22" spans="1:8" x14ac:dyDescent="0.25">
      <c r="A22" s="33"/>
      <c r="B22" s="34"/>
      <c r="C22" s="34"/>
      <c r="D22" s="34"/>
      <c r="E22" s="6"/>
      <c r="F22" s="7"/>
      <c r="G22" s="5" t="s">
        <v>23</v>
      </c>
      <c r="H22" s="25">
        <v>7.8264847785997239E-6</v>
      </c>
    </row>
    <row r="23" spans="1:8" x14ac:dyDescent="0.25">
      <c r="A23" s="33"/>
      <c r="B23" s="34"/>
      <c r="C23" s="34"/>
      <c r="D23" s="34"/>
      <c r="E23" s="6"/>
      <c r="F23" s="7"/>
      <c r="G23" s="5" t="s">
        <v>24</v>
      </c>
      <c r="H23" s="25">
        <v>2.7975855265924801E-3</v>
      </c>
    </row>
    <row r="24" spans="1:8" ht="30" x14ac:dyDescent="0.25">
      <c r="G24" s="23" t="s">
        <v>19</v>
      </c>
      <c r="H24" s="24">
        <v>2.9656740162970219</v>
      </c>
    </row>
    <row r="25" spans="1:8" x14ac:dyDescent="0.25">
      <c r="G25" s="9" t="s">
        <v>20</v>
      </c>
      <c r="H25" s="26">
        <v>2.4173472530848956</v>
      </c>
    </row>
    <row r="26" spans="1:8" x14ac:dyDescent="0.25">
      <c r="G26" s="9" t="s">
        <v>21</v>
      </c>
      <c r="H26" s="26">
        <v>3.5140007795091481</v>
      </c>
    </row>
    <row r="27" spans="1:8" x14ac:dyDescent="0.25">
      <c r="G27" s="21" t="s">
        <v>22</v>
      </c>
      <c r="H27" s="24">
        <v>296.36438914712625</v>
      </c>
    </row>
    <row r="32" spans="1:8" x14ac:dyDescent="0.25">
      <c r="A32" s="18" t="s">
        <v>90</v>
      </c>
    </row>
    <row r="33" spans="1:1" x14ac:dyDescent="0.25">
      <c r="A33" s="18" t="s">
        <v>91</v>
      </c>
    </row>
  </sheetData>
  <sheetProtection password="DF18" sheet="1" objects="1" scenarios="1" selectLockedCells="1" selectUnlockedCells="1"/>
  <dataConsolidate/>
  <mergeCells count="2">
    <mergeCell ref="A11:A12"/>
    <mergeCell ref="B11:B12"/>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showErrorMessage="1">
          <x14:formula1>
            <xm:f>[1]Specification!#REF!</xm:f>
          </x14:formula1>
          <xm:sqref>B10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Specification</vt:lpstr>
      <vt:lpstr>Reference Populations</vt:lpstr>
      <vt:lpstr>Calculation template</vt:lpstr>
      <vt:lpstr>Worked example</vt:lpstr>
    </vt:vector>
  </TitlesOfParts>
  <Company>Australian Institute of Health and Welfare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Leung, Caleb</dc:creator>
  <cp:lastModifiedBy>Horn Fiona</cp:lastModifiedBy>
  <dcterms:created xsi:type="dcterms:W3CDTF">2015-12-18T05:45:50Z</dcterms:created>
  <dcterms:modified xsi:type="dcterms:W3CDTF">2017-10-16T03:10:41Z</dcterms:modified>
</cp:coreProperties>
</file>