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xr:revisionPtr revIDLastSave="0" documentId="8_{940FF604-FE57-4A34-BC58-855529AF7DD4}" xr6:coauthVersionLast="47" xr6:coauthVersionMax="47" xr10:uidLastSave="{00000000-0000-0000-0000-000000000000}"/>
  <bookViews>
    <workbookView xWindow="-120" yWindow="-120" windowWidth="29040" windowHeight="15720" tabRatio="961" xr2:uid="{00000000-000D-0000-FFFF-FFFF00000000}"/>
  </bookViews>
  <sheets>
    <sheet name="How to use this tool" sheetId="27" r:id="rId1"/>
    <sheet name="Governance" sheetId="18" r:id="rId2"/>
    <sheet name="Gov-EL" sheetId="2" r:id="rId3"/>
    <sheet name="Gov-TL" sheetId="26" r:id="rId4"/>
    <sheet name="Partnering" sheetId="3" r:id="rId5"/>
    <sheet name="Part-EL" sheetId="4" r:id="rId6"/>
    <sheet name="Part-TL" sheetId="25" r:id="rId7"/>
    <sheet name="Reference sheet" sheetId="1" state="hidden" r:id="rId8"/>
    <sheet name="MedSafety" sheetId="7" r:id="rId9"/>
    <sheet name="Med-EL" sheetId="8" r:id="rId10"/>
    <sheet name="Med-TL" sheetId="23" r:id="rId11"/>
    <sheet name="CompCare" sheetId="9" r:id="rId12"/>
    <sheet name="Comp-EL" sheetId="10" r:id="rId13"/>
    <sheet name="Comp-TL" sheetId="22" r:id="rId14"/>
    <sheet name="RR" sheetId="15" r:id="rId15"/>
    <sheet name="RR-EL" sheetId="16" r:id="rId16"/>
    <sheet name="RR-TL" sheetId="19" r:id="rId17"/>
    <sheet name="Overview of progress" sheetId="17" r:id="rId18"/>
  </sheets>
  <definedNames>
    <definedName name="_xlnm._FilterDatabase" localSheetId="11" hidden="1">CompCare!$A$3:$J$8</definedName>
    <definedName name="_xlnm._FilterDatabase" localSheetId="12" hidden="1">'Comp-EL'!$B$5:$D$18</definedName>
    <definedName name="_xlnm._FilterDatabase" localSheetId="13" hidden="1">'Comp-TL'!$B$5:$F$18</definedName>
    <definedName name="_xlnm._FilterDatabase" localSheetId="2" hidden="1">'Gov-EL'!$B$5:$D$53</definedName>
    <definedName name="_xlnm._FilterDatabase" localSheetId="1" hidden="1">Governance!$A$3:$K$23</definedName>
    <definedName name="_xlnm._FilterDatabase" localSheetId="3" hidden="1">'Gov-TL'!$B$5:$F$54</definedName>
    <definedName name="_xlnm._FilterDatabase" localSheetId="9" hidden="1">'Med-EL'!$B$5:$D$24</definedName>
    <definedName name="_xlnm._FilterDatabase" localSheetId="8" hidden="1">MedSafety!$A$3:$K$10</definedName>
    <definedName name="_xlnm._FilterDatabase" localSheetId="10" hidden="1">'Med-TL'!$B$5:$F$24</definedName>
    <definedName name="_xlnm._FilterDatabase" localSheetId="5" hidden="1">'Part-EL'!$B$5:$D$40</definedName>
    <definedName name="_xlnm._FilterDatabase" localSheetId="4" hidden="1">Partnering!$A$3:$K$15</definedName>
    <definedName name="_xlnm._FilterDatabase" localSheetId="6" hidden="1">'Part-TL'!$B$5:$F$41</definedName>
    <definedName name="_xlnm._FilterDatabase" localSheetId="7" hidden="1">'Reference sheet'!$A$1:$G$46</definedName>
    <definedName name="_xlnm._FilterDatabase" localSheetId="14" hidden="1">RR!$A$3:$J$6</definedName>
    <definedName name="_xlnm._FilterDatabase" localSheetId="15" hidden="1">'RR-EL'!$B$5:$D$12</definedName>
    <definedName name="_xlnm._FilterDatabase" localSheetId="16" hidden="1">'RR-TL'!$B$5:$F$12</definedName>
    <definedName name="A1.01" localSheetId="1">Governance!$A$6</definedName>
    <definedName name="A1.02" localSheetId="1">Governance!#REF!</definedName>
    <definedName name="A1.03" localSheetId="1">Governance!$A$7</definedName>
    <definedName name="A1.04" localSheetId="1">Governance!$A$8</definedName>
    <definedName name="A1.05" localSheetId="1">Governance!#REF!</definedName>
    <definedName name="A1.06" localSheetId="1">Governance!#REF!</definedName>
    <definedName name="A1.07" localSheetId="1">Governance!$A$11</definedName>
    <definedName name="A1.08" localSheetId="1">Governance!$A$12</definedName>
    <definedName name="A1.09" localSheetId="1">Governance!#REF!</definedName>
    <definedName name="A1.10" localSheetId="1">Governance!#REF!</definedName>
    <definedName name="A1.11" localSheetId="1">Governance!#REF!</definedName>
    <definedName name="A1.12" localSheetId="1">Governance!#REF!</definedName>
    <definedName name="A1.13" localSheetId="1">Governance!$A$14</definedName>
    <definedName name="A1.14" localSheetId="1">Governance!#REF!</definedName>
    <definedName name="A1.15" localSheetId="1">Governance!$A$16</definedName>
    <definedName name="A1.16" localSheetId="1">Governance!#REF!</definedName>
    <definedName name="A1.17" localSheetId="1">Governance!#REF!</definedName>
    <definedName name="A1.18" localSheetId="1">Governance!#REF!</definedName>
    <definedName name="A1.19" localSheetId="1">Governance!$A$19</definedName>
    <definedName name="A1.20" localSheetId="1">Governance!#REF!</definedName>
    <definedName name="A1.21" localSheetId="1">Governance!#REF!</definedName>
    <definedName name="A1.22" localSheetId="1">Governance!#REF!</definedName>
    <definedName name="A1.23" localSheetId="1">Governance!#REF!</definedName>
    <definedName name="A1.24" localSheetId="1">Governance!#REF!</definedName>
    <definedName name="A1.25" localSheetId="1">Governance!#REF!</definedName>
    <definedName name="A1.26" localSheetId="1">Governance!#REF!</definedName>
    <definedName name="A1.27" localSheetId="1">Governance!#REF!</definedName>
    <definedName name="A1.28" localSheetId="1">Governance!#REF!</definedName>
    <definedName name="A1.29" localSheetId="1">Governance!#REF!</definedName>
    <definedName name="A1.30" localSheetId="1">Governance!$A$20</definedName>
    <definedName name="A1.31" localSheetId="1">Governance!$A$21</definedName>
    <definedName name="A1.32" localSheetId="1">Governance!$A$22</definedName>
    <definedName name="A1.33" localSheetId="1">Governance!$A$23</definedName>
    <definedName name="A2.01" localSheetId="4">Partnering!#REF!</definedName>
    <definedName name="A2.02" localSheetId="4">Partnering!#REF!</definedName>
    <definedName name="A2.03" localSheetId="4">Partnering!#REF!</definedName>
    <definedName name="A2.04" localSheetId="4">Partnering!#REF!</definedName>
    <definedName name="A2.05" localSheetId="4">Partnering!$A$6</definedName>
    <definedName name="A2.06" localSheetId="4">Partnering!$A$7</definedName>
    <definedName name="A2.07" localSheetId="4">Partnering!$A$8</definedName>
    <definedName name="A2.08" localSheetId="4">Partnering!#REF!</definedName>
    <definedName name="A2.09" localSheetId="4">Partnering!#REF!</definedName>
    <definedName name="A2.10" localSheetId="4">Partnering!$A$11</definedName>
    <definedName name="A2.11" localSheetId="4">Partnering!$A$13</definedName>
    <definedName name="A2.12" localSheetId="4">Partnering!$A$15</definedName>
    <definedName name="A2.13" localSheetId="4">Partnering!#REF!</definedName>
    <definedName name="A2.14" localSheetId="4">Partnering!#REF!</definedName>
    <definedName name="A4.01" localSheetId="8">MedSafety!#REF!</definedName>
    <definedName name="A4.02" localSheetId="8">MedSafety!#REF!</definedName>
    <definedName name="A4.03" localSheetId="8">MedSafety!#REF!</definedName>
    <definedName name="A4.04" localSheetId="8">MedSafety!#REF!</definedName>
    <definedName name="A4.05" localSheetId="8">MedSafety!#REF!</definedName>
    <definedName name="A4.06" localSheetId="8">MedSafety!$A$6</definedName>
    <definedName name="A4.07" localSheetId="8">MedSafety!$A$7</definedName>
    <definedName name="A4.08" localSheetId="8">MedSafety!#REF!</definedName>
    <definedName name="A4.09" localSheetId="8">MedSafety!$A$10</definedName>
    <definedName name="A4.10" localSheetId="8">MedSafety!#REF!</definedName>
    <definedName name="A4.11" localSheetId="8">MedSafety!#REF!</definedName>
    <definedName name="A4.12" localSheetId="8">MedSafety!#REF!</definedName>
    <definedName name="A4.13" localSheetId="8">MedSafety!#REF!</definedName>
    <definedName name="A4.14" localSheetId="8">MedSafety!#REF!</definedName>
    <definedName name="A4.15" localSheetId="8">MedSafety!#REF!</definedName>
    <definedName name="A5.01" localSheetId="11">CompCare!#REF!</definedName>
    <definedName name="A5.02" localSheetId="11">CompCare!#REF!</definedName>
    <definedName name="A5.03" localSheetId="11">CompCare!#REF!</definedName>
    <definedName name="A5.04" localSheetId="11">CompCare!#REF!</definedName>
    <definedName name="A5.05" localSheetId="11">CompCare!#REF!</definedName>
    <definedName name="A5.06" localSheetId="11">CompCare!#REF!</definedName>
    <definedName name="A5.07" localSheetId="11">CompCare!$A$6</definedName>
    <definedName name="A5.08" localSheetId="11">CompCare!#REF!</definedName>
    <definedName name="A5.09" localSheetId="11">CompCare!$A$8</definedName>
    <definedName name="A5.10" localSheetId="11">CompCare!#REF!</definedName>
    <definedName name="A5.11" localSheetId="11">CompCare!#REF!</definedName>
    <definedName name="A5.12" localSheetId="11">CompCare!#REF!</definedName>
    <definedName name="A5.13" localSheetId="11">CompCare!#REF!</definedName>
    <definedName name="A5.14" localSheetId="11">CompCare!#REF!</definedName>
    <definedName name="A5.15" localSheetId="11">CompCare!#REF!</definedName>
    <definedName name="A5.16" localSheetId="11">CompCare!#REF!</definedName>
    <definedName name="A5.17" localSheetId="11">CompCare!#REF!</definedName>
    <definedName name="A5.18" localSheetId="11">CompCare!#REF!</definedName>
    <definedName name="A5.19" localSheetId="11">CompCare!#REF!</definedName>
    <definedName name="A5.20" localSheetId="11">CompCare!#REF!</definedName>
    <definedName name="A5.21" localSheetId="11">CompCare!#REF!</definedName>
    <definedName name="A5.22" localSheetId="11">CompCare!#REF!</definedName>
    <definedName name="A5.23" localSheetId="11">CompCare!#REF!</definedName>
    <definedName name="A5.24" localSheetId="11">CompCare!#REF!</definedName>
    <definedName name="A5.25" localSheetId="11">CompCare!#REF!</definedName>
    <definedName name="A5.26" localSheetId="11">CompCare!#REF!</definedName>
    <definedName name="A5.27" localSheetId="11">CompCare!#REF!</definedName>
    <definedName name="A5.28" localSheetId="11">CompCare!#REF!</definedName>
    <definedName name="A5.29" localSheetId="11">CompCare!#REF!</definedName>
    <definedName name="A5.30" localSheetId="11">CompCare!#REF!</definedName>
    <definedName name="A5.31" localSheetId="11">CompCare!#REF!</definedName>
    <definedName name="A5.32" localSheetId="11">CompCare!#REF!</definedName>
    <definedName name="A5.33" localSheetId="11">CompCare!#REF!</definedName>
    <definedName name="A5.34" localSheetId="11">CompCare!#REF!</definedName>
    <definedName name="A5.35" localSheetId="11">CompCare!#REF!</definedName>
    <definedName name="A5.36" localSheetId="11">CompCare!#REF!</definedName>
    <definedName name="A7.01">RR!#REF!</definedName>
    <definedName name="A7.02">RR!#REF!</definedName>
    <definedName name="A7.03">RR!#REF!</definedName>
    <definedName name="A7.04">RR!#REF!</definedName>
    <definedName name="A7.05">RR!$A$6</definedName>
    <definedName name="A7.06">RR!#REF!</definedName>
    <definedName name="A7.07">RR!#REF!</definedName>
    <definedName name="A7.08">RR!#REF!</definedName>
    <definedName name="A7.09">RR!#REF!</definedName>
    <definedName name="A7.10">RR!#REF!</definedName>
    <definedName name="A8.01" localSheetId="14">RR!#REF!</definedName>
    <definedName name="A8.02" localSheetId="14">RR!#REF!</definedName>
    <definedName name="A8.03" localSheetId="14">RR!#REF!</definedName>
    <definedName name="A8.04" localSheetId="14">RR!#REF!</definedName>
    <definedName name="A8.05" localSheetId="14">RR!$A$6</definedName>
    <definedName name="A8.06" localSheetId="14">RR!#REF!</definedName>
    <definedName name="A8.07" localSheetId="14">RR!#REF!</definedName>
    <definedName name="A8.08" localSheetId="14">RR!#REF!</definedName>
    <definedName name="A8.09" localSheetId="14">RR!#REF!</definedName>
    <definedName name="A8.10" localSheetId="14">RR!#REF!</definedName>
    <definedName name="A8.11" localSheetId="14">RR!#REF!</definedName>
    <definedName name="A8.12" localSheetId="14">RR!#REF!</definedName>
    <definedName name="A8.13" localSheetId="14">RR!#REF!</definedName>
    <definedName name="E1.01" localSheetId="2">'Gov-EL'!$B$8</definedName>
    <definedName name="E1.02" localSheetId="2">'Gov-EL'!#REF!</definedName>
    <definedName name="E1.03" localSheetId="2">'Gov-EL'!$B$13</definedName>
    <definedName name="E1.04" localSheetId="2">'Gov-EL'!$B$18</definedName>
    <definedName name="E1.05" localSheetId="2">'Gov-EL'!#REF!</definedName>
    <definedName name="E1.06" localSheetId="2">'Gov-EL'!#REF!</definedName>
    <definedName name="E1.07" localSheetId="2">'Gov-EL'!$B$25</definedName>
    <definedName name="E1.08" localSheetId="2">'Gov-EL'!$B$30</definedName>
    <definedName name="E1.09" localSheetId="2">'Gov-EL'!#REF!</definedName>
    <definedName name="E1.10" localSheetId="2">'Gov-EL'!#REF!</definedName>
    <definedName name="E1.11" localSheetId="2">'Gov-EL'!#REF!</definedName>
    <definedName name="E1.12" localSheetId="2">'Gov-EL'!#REF!</definedName>
    <definedName name="E1.13" localSheetId="2">'Gov-EL'!$B$36</definedName>
    <definedName name="E1.14" localSheetId="2">'Gov-EL'!#REF!</definedName>
    <definedName name="E1.15" localSheetId="2">'Gov-EL'!$B$42</definedName>
    <definedName name="E1.16" localSheetId="2">'Gov-EL'!#REF!</definedName>
    <definedName name="E1.17" localSheetId="2">'Gov-EL'!#REF!</definedName>
    <definedName name="E1.18" localSheetId="2">'Gov-EL'!#REF!</definedName>
    <definedName name="E1.19" localSheetId="2">'Gov-EL'!$B$49</definedName>
    <definedName name="E1.20" localSheetId="2">'Gov-EL'!#REF!</definedName>
    <definedName name="E1.21" localSheetId="2">'Gov-EL'!#REF!</definedName>
    <definedName name="E1.22" localSheetId="2">'Gov-EL'!#REF!</definedName>
    <definedName name="E1.23" localSheetId="2">'Gov-EL'!#REF!</definedName>
    <definedName name="E1.24" localSheetId="2">'Gov-EL'!#REF!</definedName>
    <definedName name="E1.25" localSheetId="2">'Gov-EL'!#REF!</definedName>
    <definedName name="E1.26" localSheetId="2">'Gov-EL'!#REF!</definedName>
    <definedName name="E1.27" localSheetId="2">'Gov-EL'!#REF!</definedName>
    <definedName name="E1.28" localSheetId="2">'Gov-EL'!#REF!</definedName>
    <definedName name="E1.29" localSheetId="2">'Gov-EL'!#REF!</definedName>
    <definedName name="E1.30" localSheetId="2">'Gov-EL'!#REF!</definedName>
    <definedName name="E1.31" localSheetId="2">'Gov-EL'!#REF!</definedName>
    <definedName name="E1.32" localSheetId="2">'Gov-EL'!#REF!</definedName>
    <definedName name="E1.33" localSheetId="2">'Gov-EL'!#REF!</definedName>
    <definedName name="E2.01" localSheetId="5">'Part-EL'!#REF!</definedName>
    <definedName name="E2.02" localSheetId="5">'Part-EL'!#REF!</definedName>
    <definedName name="E2.03" localSheetId="5">'Part-EL'!#REF!</definedName>
    <definedName name="E2.04" localSheetId="5">'Part-EL'!#REF!</definedName>
    <definedName name="E2.05" localSheetId="5">'Part-EL'!$B$8</definedName>
    <definedName name="E2.06" localSheetId="5">'Part-EL'!$B$13</definedName>
    <definedName name="E2.07" localSheetId="5">'Part-EL'!$B$18</definedName>
    <definedName name="E2.08" localSheetId="5">'Part-EL'!#REF!</definedName>
    <definedName name="E2.09" localSheetId="5">'Part-EL'!#REF!</definedName>
    <definedName name="E2.10" localSheetId="5">'Part-EL'!$B$24</definedName>
    <definedName name="E2.11" localSheetId="5">'Part-EL'!$B$30</definedName>
    <definedName name="E2.12" localSheetId="5">'Part-EL'!$B$36</definedName>
    <definedName name="E2.13" localSheetId="5">'Part-EL'!#REF!</definedName>
    <definedName name="E2.14" localSheetId="5">'Part-EL'!#REF!</definedName>
    <definedName name="E4.01" localSheetId="9">'Med-EL'!#REF!</definedName>
    <definedName name="E4.02" localSheetId="9">'Med-EL'!#REF!</definedName>
    <definedName name="E4.03" localSheetId="9">'Med-EL'!#REF!</definedName>
    <definedName name="E4.04" localSheetId="9">'Med-EL'!#REF!</definedName>
    <definedName name="E4.05" localSheetId="9">'Med-EL'!#REF!</definedName>
    <definedName name="E4.06" localSheetId="9">'Med-EL'!$B$8</definedName>
    <definedName name="E4.07" localSheetId="9">'Med-EL'!$B$13</definedName>
    <definedName name="E4.08" localSheetId="9">'Med-EL'!#REF!</definedName>
    <definedName name="E4.09" localSheetId="9">'Med-EL'!$B$20</definedName>
    <definedName name="E4.10" localSheetId="9">'Med-EL'!#REF!</definedName>
    <definedName name="E4.11" localSheetId="9">'Med-EL'!#REF!</definedName>
    <definedName name="E4.12" localSheetId="9">'Med-EL'!#REF!</definedName>
    <definedName name="E4.13" localSheetId="9">'Med-EL'!#REF!</definedName>
    <definedName name="E4.14" localSheetId="9">'Med-EL'!#REF!</definedName>
    <definedName name="E4.15" localSheetId="9">'Med-EL'!#REF!</definedName>
    <definedName name="E5.01" localSheetId="12">'Comp-EL'!#REF!</definedName>
    <definedName name="E5.02" localSheetId="12">'Comp-EL'!#REF!</definedName>
    <definedName name="E5.03" localSheetId="12">'Comp-EL'!#REF!</definedName>
    <definedName name="E5.04" localSheetId="12">'Comp-EL'!#REF!</definedName>
    <definedName name="E5.05" localSheetId="12">'Comp-EL'!#REF!</definedName>
    <definedName name="E5.06" localSheetId="12">'Comp-EL'!#REF!</definedName>
    <definedName name="E5.07" localSheetId="12">'Comp-EL'!$B$8</definedName>
    <definedName name="E5.08" localSheetId="12">'Comp-EL'!#REF!</definedName>
    <definedName name="E5.09" localSheetId="12">'Comp-EL'!$B$14</definedName>
    <definedName name="E5.10" localSheetId="12">'Comp-EL'!#REF!</definedName>
    <definedName name="E5.11" localSheetId="12">'Comp-EL'!#REF!</definedName>
    <definedName name="E5.12" localSheetId="12">'Comp-EL'!#REF!</definedName>
    <definedName name="E5.13" localSheetId="12">'Comp-EL'!#REF!</definedName>
    <definedName name="E5.14" localSheetId="12">'Comp-EL'!#REF!</definedName>
    <definedName name="E5.15" localSheetId="12">'Comp-EL'!#REF!</definedName>
    <definedName name="E5.16" localSheetId="12">'Comp-EL'!#REF!</definedName>
    <definedName name="E5.17" localSheetId="12">'Comp-EL'!#REF!</definedName>
    <definedName name="E5.18" localSheetId="12">'Comp-EL'!#REF!</definedName>
    <definedName name="E5.19" localSheetId="12">'Comp-EL'!#REF!</definedName>
    <definedName name="E5.20" localSheetId="12">'Comp-EL'!#REF!</definedName>
    <definedName name="E5.21" localSheetId="12">'Comp-EL'!#REF!</definedName>
    <definedName name="E5.22" localSheetId="12">'Comp-EL'!#REF!</definedName>
    <definedName name="E5.23" localSheetId="12">'Comp-EL'!#REF!</definedName>
    <definedName name="E5.24" localSheetId="12">'Comp-EL'!#REF!</definedName>
    <definedName name="E5.25" localSheetId="12">'Comp-EL'!#REF!</definedName>
    <definedName name="E5.26" localSheetId="12">'Comp-EL'!#REF!</definedName>
    <definedName name="E5.27" localSheetId="12">'Comp-EL'!#REF!</definedName>
    <definedName name="E5.28" localSheetId="12">'Comp-EL'!#REF!</definedName>
    <definedName name="E5.29" localSheetId="12">'Comp-EL'!#REF!</definedName>
    <definedName name="E5.30" localSheetId="12">'Comp-EL'!#REF!</definedName>
    <definedName name="E5.31" localSheetId="12">'Comp-EL'!#REF!</definedName>
    <definedName name="E5.32" localSheetId="12">'Comp-EL'!#REF!</definedName>
    <definedName name="E5.33" localSheetId="12">'Comp-EL'!#REF!</definedName>
    <definedName name="E5.34" localSheetId="12">'Comp-EL'!#REF!</definedName>
    <definedName name="E5.35" localSheetId="12">'Comp-EL'!#REF!</definedName>
    <definedName name="E5.36" localSheetId="12">'Comp-EL'!#REF!</definedName>
    <definedName name="E7.01">'RR-EL'!#REF!</definedName>
    <definedName name="E7.02">'RR-EL'!#REF!</definedName>
    <definedName name="E7.03">'RR-EL'!#REF!</definedName>
    <definedName name="E7.04">'RR-EL'!#REF!</definedName>
    <definedName name="E7.05">'RR-EL'!$B$8</definedName>
    <definedName name="E7.06">'RR-EL'!#REF!</definedName>
    <definedName name="E7.07">'RR-EL'!#REF!</definedName>
    <definedName name="E7.08">'RR-EL'!#REF!</definedName>
    <definedName name="E7.09">'RR-EL'!#REF!</definedName>
    <definedName name="E7.10">'RR-EL'!#REF!</definedName>
    <definedName name="E8.01" localSheetId="15">'RR-EL'!#REF!</definedName>
    <definedName name="E8.02" localSheetId="15">'RR-EL'!#REF!</definedName>
    <definedName name="E8.03" localSheetId="15">'RR-EL'!#REF!</definedName>
    <definedName name="E8.04" localSheetId="15">'RR-EL'!#REF!</definedName>
    <definedName name="E8.05" localSheetId="15">'RR-EL'!$B$8</definedName>
    <definedName name="E8.06" localSheetId="15">'RR-EL'!#REF!</definedName>
    <definedName name="E8.07" localSheetId="15">'RR-EL'!#REF!</definedName>
    <definedName name="E8.08" localSheetId="15">'RR-EL'!#REF!</definedName>
    <definedName name="E8.09" localSheetId="15">'RR-EL'!#REF!</definedName>
    <definedName name="E8.10" localSheetId="15">'RR-EL'!#REF!</definedName>
    <definedName name="E8.11" localSheetId="15">'RR-EL'!#REF!</definedName>
    <definedName name="E8.12" localSheetId="15">'RR-EL'!#REF!</definedName>
    <definedName name="E8.13" localSheetId="15">'RR-EL'!#REF!</definedName>
    <definedName name="E87.01">'RR-EL'!#REF!</definedName>
    <definedName name="EndDate">'Reference sheet'!$K$2</definedName>
    <definedName name="O.1" localSheetId="17">'Overview of progress'!$B$6</definedName>
    <definedName name="O.2" localSheetId="17">'Overview of progress'!$B$35</definedName>
    <definedName name="O.3" localSheetId="17">'Overview of progress'!#REF!</definedName>
    <definedName name="O.4" localSheetId="17">'Overview of progress'!$B$60</definedName>
    <definedName name="O.5" localSheetId="17">'Overview of progress'!$B$80</definedName>
    <definedName name="O.6" localSheetId="17">'Overview of progress'!#REF!</definedName>
    <definedName name="O.7" localSheetId="17">'Overview of progress'!#REF!</definedName>
    <definedName name="O.8" localSheetId="17">'Overview of progress'!$B$101</definedName>
    <definedName name="P1.01" localSheetId="1">Governance!$F$6</definedName>
    <definedName name="P1.02" localSheetId="1">Governance!#REF!</definedName>
    <definedName name="P1.03" localSheetId="1">Governance!$F$7</definedName>
    <definedName name="P1.04" localSheetId="1">Governance!$F$8</definedName>
    <definedName name="P1.05" localSheetId="1">Governance!#REF!</definedName>
    <definedName name="P1.06" localSheetId="1">Governance!#REF!</definedName>
    <definedName name="P1.07" localSheetId="1">Governance!$F$11</definedName>
    <definedName name="P1.08" localSheetId="1">Governance!$F$12</definedName>
    <definedName name="P1.09" localSheetId="1">Governance!#REF!</definedName>
    <definedName name="P1.10" localSheetId="1">Governance!#REF!</definedName>
    <definedName name="P1.11" localSheetId="1">Governance!#REF!</definedName>
    <definedName name="P1.12" localSheetId="1">Governance!#REF!</definedName>
    <definedName name="P1.13" localSheetId="1">Governance!$F$14</definedName>
    <definedName name="P1.14" localSheetId="1">Governance!#REF!</definedName>
    <definedName name="P1.15" localSheetId="1">Governance!$F$16</definedName>
    <definedName name="P1.16" localSheetId="1">Governance!#REF!</definedName>
    <definedName name="P1.17" localSheetId="1">Governance!#REF!</definedName>
    <definedName name="P1.18" localSheetId="1">Governance!#REF!</definedName>
    <definedName name="P1.19" localSheetId="1">Governance!$F$19</definedName>
    <definedName name="P1.20" localSheetId="1">Governance!#REF!</definedName>
    <definedName name="P1.21" localSheetId="1">Governance!#REF!</definedName>
    <definedName name="P1.22" localSheetId="1">Governance!#REF!</definedName>
    <definedName name="P1.23" localSheetId="1">Governance!#REF!</definedName>
    <definedName name="P1.24" localSheetId="1">Governance!#REF!</definedName>
    <definedName name="P1.25" localSheetId="1">Governance!#REF!</definedName>
    <definedName name="P1.26" localSheetId="1">Governance!#REF!</definedName>
    <definedName name="P1.27" localSheetId="1">Governance!#REF!</definedName>
    <definedName name="P1.28" localSheetId="1">Governance!#REF!</definedName>
    <definedName name="P1.29" localSheetId="1">Governance!#REF!</definedName>
    <definedName name="P1.30" localSheetId="1">Governance!$H$20</definedName>
    <definedName name="P1.31" localSheetId="1">Governance!$H$21</definedName>
    <definedName name="P1.32" localSheetId="1">Governance!$H$22</definedName>
    <definedName name="P1.33" localSheetId="1">Governance!$H$23</definedName>
    <definedName name="P2.01" localSheetId="4">Partnering!#REF!</definedName>
    <definedName name="P2.02" localSheetId="4">Partnering!#REF!</definedName>
    <definedName name="P2.03" localSheetId="4">Partnering!#REF!</definedName>
    <definedName name="P2.04" localSheetId="4">Partnering!#REF!</definedName>
    <definedName name="P2.05" localSheetId="4">Partnering!$F$6</definedName>
    <definedName name="P2.06" localSheetId="4">Partnering!$F$7</definedName>
    <definedName name="P2.07" localSheetId="4">Partnering!$F$8</definedName>
    <definedName name="P2.08" localSheetId="4">Partnering!#REF!</definedName>
    <definedName name="P2.09" localSheetId="4">Partnering!#REF!</definedName>
    <definedName name="P2.10" localSheetId="4">Partnering!$F$11</definedName>
    <definedName name="P2.11" localSheetId="4">Partnering!$F$13</definedName>
    <definedName name="P2.12" localSheetId="4">Partnering!$F$15</definedName>
    <definedName name="P2.13" localSheetId="4">Partnering!#REF!</definedName>
    <definedName name="P2.14" localSheetId="4">Partnering!#REF!</definedName>
    <definedName name="P4.01" localSheetId="8">MedSafety!#REF!</definedName>
    <definedName name="P4.02" localSheetId="8">MedSafety!#REF!</definedName>
    <definedName name="P4.03" localSheetId="8">MedSafety!#REF!</definedName>
    <definedName name="P4.04" localSheetId="8">MedSafety!#REF!</definedName>
    <definedName name="P4.05" localSheetId="8">MedSafety!#REF!</definedName>
    <definedName name="P4.06" localSheetId="8">MedSafety!$F$6</definedName>
    <definedName name="P4.07" localSheetId="8">MedSafety!$F$7</definedName>
    <definedName name="P4.08" localSheetId="8">MedSafety!#REF!</definedName>
    <definedName name="P4.09" localSheetId="8">MedSafety!$F$10</definedName>
    <definedName name="P4.10" localSheetId="8">MedSafety!#REF!</definedName>
    <definedName name="P4.11" localSheetId="8">MedSafety!#REF!</definedName>
    <definedName name="P4.12" localSheetId="8">MedSafety!#REF!</definedName>
    <definedName name="P4.13" localSheetId="8">MedSafety!#REF!</definedName>
    <definedName name="P4.14" localSheetId="8">MedSafety!#REF!</definedName>
    <definedName name="P4.15" localSheetId="8">MedSafety!#REF!</definedName>
    <definedName name="P5.01" localSheetId="11">CompCare!#REF!</definedName>
    <definedName name="P5.02" localSheetId="11">CompCare!#REF!</definedName>
    <definedName name="P5.03" localSheetId="11">CompCare!#REF!</definedName>
    <definedName name="P5.04" localSheetId="11">CompCare!#REF!</definedName>
    <definedName name="P5.05" localSheetId="11">CompCare!#REF!</definedName>
    <definedName name="P5.06" localSheetId="11">CompCare!#REF!</definedName>
    <definedName name="P5.07" localSheetId="11">CompCare!$F$6</definedName>
    <definedName name="P5.08" localSheetId="11">CompCare!#REF!</definedName>
    <definedName name="P5.09" localSheetId="11">CompCare!$F$8</definedName>
    <definedName name="P5.10" localSheetId="11">CompCare!#REF!</definedName>
    <definedName name="P5.11" localSheetId="11">CompCare!#REF!</definedName>
    <definedName name="P5.12" localSheetId="11">CompCare!#REF!</definedName>
    <definedName name="P5.13" localSheetId="11">CompCare!#REF!</definedName>
    <definedName name="P5.14" localSheetId="11">CompCare!#REF!</definedName>
    <definedName name="P5.15" localSheetId="11">CompCare!#REF!</definedName>
    <definedName name="P5.16" localSheetId="11">CompCare!#REF!</definedName>
    <definedName name="P5.17" localSheetId="11">CompCare!#REF!</definedName>
    <definedName name="P5.18" localSheetId="11">CompCare!#REF!</definedName>
    <definedName name="P5.19" localSheetId="11">CompCare!#REF!</definedName>
    <definedName name="P5.20" localSheetId="11">CompCare!#REF!</definedName>
    <definedName name="P5.21" localSheetId="11">CompCare!#REF!</definedName>
    <definedName name="P5.22" localSheetId="11">CompCare!#REF!</definedName>
    <definedName name="P5.23" localSheetId="11">CompCare!#REF!</definedName>
    <definedName name="P5.24" localSheetId="11">CompCare!#REF!</definedName>
    <definedName name="P5.25" localSheetId="11">CompCare!#REF!</definedName>
    <definedName name="P5.26" localSheetId="11">CompCare!#REF!</definedName>
    <definedName name="P5.27" localSheetId="11">CompCare!#REF!</definedName>
    <definedName name="P5.28" localSheetId="11">CompCare!#REF!</definedName>
    <definedName name="P5.29" localSheetId="11">CompCare!#REF!</definedName>
    <definedName name="P5.30" localSheetId="11">CompCare!#REF!</definedName>
    <definedName name="P5.31" localSheetId="11">CompCare!#REF!</definedName>
    <definedName name="P5.32" localSheetId="11">CompCare!#REF!</definedName>
    <definedName name="P5.33" localSheetId="11">CompCare!#REF!</definedName>
    <definedName name="P5.34" localSheetId="11">CompCare!#REF!</definedName>
    <definedName name="P5.35" localSheetId="11">CompCare!#REF!</definedName>
    <definedName name="P5.36" localSheetId="11">CompCare!#REF!</definedName>
    <definedName name="P8.01" localSheetId="14">RR!#REF!</definedName>
    <definedName name="P8.02" localSheetId="14">RR!#REF!</definedName>
    <definedName name="P8.03" localSheetId="14">RR!#REF!</definedName>
    <definedName name="P8.04" localSheetId="14">RR!#REF!</definedName>
    <definedName name="P8.05" localSheetId="14">RR!$F$6</definedName>
    <definedName name="P8.06" localSheetId="14">RR!#REF!</definedName>
    <definedName name="P8.07" localSheetId="14">RR!#REF!</definedName>
    <definedName name="P8.08" localSheetId="14">RR!#REF!</definedName>
    <definedName name="P8.09" localSheetId="14">RR!#REF!</definedName>
    <definedName name="P8.10" localSheetId="14">RR!#REF!</definedName>
    <definedName name="P8.11" localSheetId="14">RR!#REF!</definedName>
    <definedName name="P8.12" localSheetId="14">RR!#REF!</definedName>
    <definedName name="P8.13" localSheetId="14">RR!#REF!</definedName>
    <definedName name="_xlnm.Print_Area" localSheetId="11">CompCare!$A$1:$K$8</definedName>
    <definedName name="_xlnm.Print_Area" localSheetId="12">'Comp-EL'!$B:$C</definedName>
    <definedName name="_xlnm.Print_Area" localSheetId="13">'Comp-TL'!$B:$F</definedName>
    <definedName name="_xlnm.Print_Area" localSheetId="2">'Gov-EL'!$B:$C</definedName>
    <definedName name="_xlnm.Print_Area" localSheetId="3">'Gov-TL'!$B:$F</definedName>
    <definedName name="_xlnm.Print_Area" localSheetId="0">'How to use this tool'!$B:$B</definedName>
    <definedName name="_xlnm.Print_Area" localSheetId="9">'Med-EL'!$B:$C</definedName>
    <definedName name="_xlnm.Print_Area" localSheetId="10">'Med-TL'!$B:$F</definedName>
    <definedName name="_xlnm.Print_Area" localSheetId="5">'Part-EL'!$B:$C</definedName>
    <definedName name="_xlnm.Print_Area" localSheetId="6">'Part-TL'!$B:$F</definedName>
    <definedName name="_xlnm.Print_Area" localSheetId="15">'RR-EL'!$B:$C</definedName>
    <definedName name="_xlnm.Print_Area" localSheetId="16">'RR-TL'!$B:$F</definedName>
    <definedName name="_xlnm.Print_Titles" localSheetId="11">CompCare!$A:$B,CompCare!$3:$3</definedName>
    <definedName name="_xlnm.Print_Titles" localSheetId="12">'Comp-EL'!$B:$B,'Comp-EL'!$5:$5</definedName>
    <definedName name="_xlnm.Print_Titles" localSheetId="13">'Comp-TL'!$B:$B,'Comp-TL'!$5:$5</definedName>
    <definedName name="_xlnm.Print_Titles" localSheetId="2">'Gov-EL'!$B:$B,'Gov-EL'!$5:$5</definedName>
    <definedName name="_xlnm.Print_Titles" localSheetId="1">Governance!$A:$B,Governance!$3:$3</definedName>
    <definedName name="_xlnm.Print_Titles" localSheetId="3">'Gov-TL'!$B:$B,'Gov-TL'!$5:$5</definedName>
    <definedName name="_xlnm.Print_Titles" localSheetId="9">'Med-EL'!$B:$B,'Med-EL'!$5:$5</definedName>
    <definedName name="_xlnm.Print_Titles" localSheetId="8">MedSafety!$A:$B,MedSafety!$3:$3</definedName>
    <definedName name="_xlnm.Print_Titles" localSheetId="10">'Med-TL'!$B:$B,'Med-TL'!$5:$5</definedName>
    <definedName name="_xlnm.Print_Titles" localSheetId="5">'Part-EL'!$B:$B,'Part-EL'!$5:$5</definedName>
    <definedName name="_xlnm.Print_Titles" localSheetId="4">Partnering!$A:$B,Partnering!$3:$3</definedName>
    <definedName name="_xlnm.Print_Titles" localSheetId="6">'Part-TL'!$B:$B,'Part-TL'!$5:$5</definedName>
    <definedName name="_xlnm.Print_Titles" localSheetId="14">RR!$A:$B,RR!$3:$3</definedName>
    <definedName name="_xlnm.Print_Titles" localSheetId="15">'RR-EL'!$B:$B,'RR-EL'!$5:$5</definedName>
    <definedName name="_xlnm.Print_Titles" localSheetId="16">'RR-TL'!$B:$B,'RR-TL'!$5:$5</definedName>
    <definedName name="R1.01" localSheetId="1">Governance!$E$6</definedName>
    <definedName name="R1.02" localSheetId="1">Governance!#REF!</definedName>
    <definedName name="R1.03" localSheetId="1">Governance!$E$7</definedName>
    <definedName name="R1.04" localSheetId="1">Governance!$E$8</definedName>
    <definedName name="R1.05" localSheetId="1">Governance!#REF!</definedName>
    <definedName name="R1.06" localSheetId="1">Governance!#REF!</definedName>
    <definedName name="R1.07" localSheetId="1">Governance!$E$11</definedName>
    <definedName name="R1.08" localSheetId="1">Governance!$E$12</definedName>
    <definedName name="R1.09" localSheetId="1">Governance!#REF!</definedName>
    <definedName name="R1.10" localSheetId="1">Governance!#REF!</definedName>
    <definedName name="R1.11" localSheetId="1">Governance!#REF!</definedName>
    <definedName name="R1.12" localSheetId="1">Governance!#REF!</definedName>
    <definedName name="R1.13" localSheetId="1">Governance!$E$14</definedName>
    <definedName name="R1.14" localSheetId="1">Governance!#REF!</definedName>
    <definedName name="R1.15" localSheetId="1">Governance!$E$16</definedName>
    <definedName name="R1.16" localSheetId="1">Governance!#REF!</definedName>
    <definedName name="R1.17" localSheetId="1">Governance!#REF!</definedName>
    <definedName name="R1.18" localSheetId="1">Governance!#REF!</definedName>
    <definedName name="R1.19" localSheetId="1">Governance!$E$19</definedName>
    <definedName name="R1.20" localSheetId="1">Governance!#REF!</definedName>
    <definedName name="R1.21" localSheetId="1">Governance!#REF!</definedName>
    <definedName name="R1.22" localSheetId="1">Governance!#REF!</definedName>
    <definedName name="R1.23" localSheetId="1">Governance!#REF!</definedName>
    <definedName name="R1.24" localSheetId="1">Governance!#REF!</definedName>
    <definedName name="R1.25" localSheetId="1">Governance!#REF!</definedName>
    <definedName name="R1.26" localSheetId="1">Governance!#REF!</definedName>
    <definedName name="R1.27" localSheetId="1">Governance!#REF!</definedName>
    <definedName name="R1.28" localSheetId="1">Governance!#REF!</definedName>
    <definedName name="R1.29" localSheetId="1">Governance!#REF!</definedName>
    <definedName name="R1.30" localSheetId="1">Governance!$G$20</definedName>
    <definedName name="R1.31" localSheetId="1">Governance!$G$21</definedName>
    <definedName name="R1.32" localSheetId="1">Governance!$G$22</definedName>
    <definedName name="R1.33" localSheetId="1">Governance!$G$23</definedName>
    <definedName name="R2.01" localSheetId="4">Partnering!#REF!</definedName>
    <definedName name="R2.02" localSheetId="4">Partnering!#REF!</definedName>
    <definedName name="R2.03" localSheetId="4">Partnering!#REF!</definedName>
    <definedName name="R2.04" localSheetId="4">Partnering!#REF!</definedName>
    <definedName name="R2.05" localSheetId="4">Partnering!$E$6</definedName>
    <definedName name="R2.06" localSheetId="4">Partnering!$E$7</definedName>
    <definedName name="R2.07" localSheetId="4">Partnering!$E$8</definedName>
    <definedName name="R2.08" localSheetId="4">Partnering!#REF!</definedName>
    <definedName name="R2.09" localSheetId="4">Partnering!#REF!</definedName>
    <definedName name="R2.10" localSheetId="4">Partnering!$E$11</definedName>
    <definedName name="R2.11" localSheetId="4">Partnering!$E$13</definedName>
    <definedName name="R2.12" localSheetId="4">Partnering!$E$15</definedName>
    <definedName name="R2.13" localSheetId="4">Partnering!#REF!</definedName>
    <definedName name="R2.14" localSheetId="4">Partnering!#REF!</definedName>
    <definedName name="R4.01" localSheetId="8">MedSafety!#REF!</definedName>
    <definedName name="R4.02" localSheetId="8">MedSafety!#REF!</definedName>
    <definedName name="R4.03" localSheetId="8">MedSafety!#REF!</definedName>
    <definedName name="R4.04" localSheetId="8">MedSafety!#REF!</definedName>
    <definedName name="R4.05" localSheetId="8">MedSafety!#REF!</definedName>
    <definedName name="R4.06" localSheetId="8">MedSafety!$E$6</definedName>
    <definedName name="R4.07" localSheetId="8">MedSafety!$E$7</definedName>
    <definedName name="R4.08" localSheetId="8">MedSafety!#REF!</definedName>
    <definedName name="R4.09" localSheetId="8">MedSafety!$E$10</definedName>
    <definedName name="R4.10" localSheetId="8">MedSafety!#REF!</definedName>
    <definedName name="R4.11" localSheetId="8">MedSafety!#REF!</definedName>
    <definedName name="R4.12" localSheetId="8">MedSafety!#REF!</definedName>
    <definedName name="R4.13" localSheetId="8">MedSafety!#REF!</definedName>
    <definedName name="R4.14" localSheetId="8">MedSafety!#REF!</definedName>
    <definedName name="R4.15" localSheetId="8">MedSafety!#REF!</definedName>
    <definedName name="R5.01" localSheetId="11">CompCare!#REF!</definedName>
    <definedName name="R5.02" localSheetId="11">CompCare!#REF!</definedName>
    <definedName name="R5.03" localSheetId="11">CompCare!#REF!</definedName>
    <definedName name="R5.04" localSheetId="11">CompCare!#REF!</definedName>
    <definedName name="R5.05" localSheetId="11">CompCare!#REF!</definedName>
    <definedName name="R5.06" localSheetId="11">CompCare!#REF!</definedName>
    <definedName name="R5.07" localSheetId="11">CompCare!$E$6</definedName>
    <definedName name="R5.08" localSheetId="11">CompCare!#REF!</definedName>
    <definedName name="R5.09" localSheetId="11">CompCare!$E$8</definedName>
    <definedName name="R5.10" localSheetId="11">CompCare!#REF!</definedName>
    <definedName name="R5.11" localSheetId="11">CompCare!#REF!</definedName>
    <definedName name="R5.12" localSheetId="11">CompCare!#REF!</definedName>
    <definedName name="R5.13" localSheetId="11">CompCare!#REF!</definedName>
    <definedName name="R5.14" localSheetId="11">CompCare!#REF!</definedName>
    <definedName name="R5.15" localSheetId="11">CompCare!#REF!</definedName>
    <definedName name="R5.16" localSheetId="11">CompCare!#REF!</definedName>
    <definedName name="R5.17" localSheetId="11">CompCare!#REF!</definedName>
    <definedName name="R5.18" localSheetId="11">CompCare!#REF!</definedName>
    <definedName name="R5.19" localSheetId="11">CompCare!#REF!</definedName>
    <definedName name="R5.20" localSheetId="11">CompCare!#REF!</definedName>
    <definedName name="R5.21" localSheetId="11">CompCare!#REF!</definedName>
    <definedName name="R5.22" localSheetId="11">CompCare!#REF!</definedName>
    <definedName name="R5.23" localSheetId="11">CompCare!#REF!</definedName>
    <definedName name="R5.24" localSheetId="11">CompCare!#REF!</definedName>
    <definedName name="R5.25" localSheetId="11">CompCare!#REF!</definedName>
    <definedName name="R5.26" localSheetId="11">CompCare!#REF!</definedName>
    <definedName name="R5.27" localSheetId="11">CompCare!#REF!</definedName>
    <definedName name="R5.28" localSheetId="11">CompCare!#REF!</definedName>
    <definedName name="R5.29" localSheetId="11">CompCare!#REF!</definedName>
    <definedName name="R5.30" localSheetId="11">CompCare!#REF!</definedName>
    <definedName name="R5.31" localSheetId="11">CompCare!#REF!</definedName>
    <definedName name="R5.32" localSheetId="11">CompCare!#REF!</definedName>
    <definedName name="R5.33" localSheetId="11">CompCare!#REF!</definedName>
    <definedName name="R5.34" localSheetId="11">CompCare!#REF!</definedName>
    <definedName name="R5.35" localSheetId="11">CompCare!#REF!</definedName>
    <definedName name="R5.36" localSheetId="11">CompCare!#REF!</definedName>
    <definedName name="R8.01" localSheetId="14">RR!#REF!</definedName>
    <definedName name="R8.02" localSheetId="14">RR!#REF!</definedName>
    <definedName name="R8.03" localSheetId="14">RR!#REF!</definedName>
    <definedName name="R8.04" localSheetId="14">RR!#REF!</definedName>
    <definedName name="R8.05" localSheetId="14">RR!$E$6</definedName>
    <definedName name="R8.06" localSheetId="14">RR!#REF!</definedName>
    <definedName name="R8.07" localSheetId="14">RR!#REF!</definedName>
    <definedName name="R8.08" localSheetId="14">RR!#REF!</definedName>
    <definedName name="R8.09" localSheetId="14">RR!#REF!</definedName>
    <definedName name="R8.10" localSheetId="14">RR!#REF!</definedName>
    <definedName name="R8.11" localSheetId="14">RR!#REF!</definedName>
    <definedName name="R8.12" localSheetId="14">RR!#REF!</definedName>
    <definedName name="R8.13" localSheetId="14">RR!#REF!</definedName>
    <definedName name="StartDate">'Reference sheet'!$K$1</definedName>
    <definedName name="T1.01" localSheetId="3">'Gov-TL'!$B$8</definedName>
    <definedName name="T1.02" localSheetId="3">'Gov-TL'!#REF!</definedName>
    <definedName name="T1.03" localSheetId="3">'Gov-TL'!$B$13</definedName>
    <definedName name="T1.04" localSheetId="3">'Gov-TL'!$B$18</definedName>
    <definedName name="T1.05" localSheetId="3">'Gov-TL'!#REF!</definedName>
    <definedName name="T1.06" localSheetId="3">'Gov-TL'!#REF!</definedName>
    <definedName name="T1.07" localSheetId="3">'Gov-TL'!$B$25</definedName>
    <definedName name="T1.08" localSheetId="3">'Gov-TL'!$B$31</definedName>
    <definedName name="T1.09" localSheetId="3">'Gov-TL'!#REF!</definedName>
    <definedName name="T1.10" localSheetId="3">'Gov-TL'!#REF!</definedName>
    <definedName name="T1.11" localSheetId="3">'Gov-TL'!#REF!</definedName>
    <definedName name="T1.12" localSheetId="3">'Gov-TL'!#REF!</definedName>
    <definedName name="T1.13" localSheetId="3">'Gov-TL'!$B$37</definedName>
    <definedName name="T1.14" localSheetId="3">'Gov-TL'!#REF!</definedName>
    <definedName name="T1.15" localSheetId="3">'Gov-TL'!$B$43</definedName>
    <definedName name="T1.16" localSheetId="3">'Gov-TL'!#REF!</definedName>
    <definedName name="T1.17" localSheetId="3">'Gov-TL'!#REF!</definedName>
    <definedName name="T1.18" localSheetId="3">'Gov-TL'!#REF!</definedName>
    <definedName name="T1.19" localSheetId="3">'Gov-TL'!$B$50</definedName>
    <definedName name="T1.20" localSheetId="3">'Gov-TL'!#REF!</definedName>
    <definedName name="T1.21" localSheetId="3">'Gov-TL'!#REF!</definedName>
    <definedName name="T1.22" localSheetId="3">'Gov-TL'!#REF!</definedName>
    <definedName name="T1.23" localSheetId="3">'Gov-TL'!#REF!</definedName>
    <definedName name="T1.24" localSheetId="3">'Gov-TL'!#REF!</definedName>
    <definedName name="T1.25" localSheetId="3">'Gov-TL'!#REF!</definedName>
    <definedName name="T1.26" localSheetId="3">'Gov-TL'!#REF!</definedName>
    <definedName name="T1.27" localSheetId="3">'Gov-TL'!#REF!</definedName>
    <definedName name="T1.28" localSheetId="3">'Gov-TL'!#REF!</definedName>
    <definedName name="T1.29" localSheetId="3">'Gov-TL'!#REF!</definedName>
    <definedName name="T1.30" localSheetId="3">'Gov-TL'!#REF!</definedName>
    <definedName name="T1.31" localSheetId="3">'Gov-TL'!#REF!</definedName>
    <definedName name="T1.32" localSheetId="3">'Gov-TL'!#REF!</definedName>
    <definedName name="T1.33" localSheetId="3">'Gov-TL'!#REF!</definedName>
    <definedName name="T2.01" localSheetId="6">'Part-TL'!#REF!</definedName>
    <definedName name="T2.02" localSheetId="6">'Part-TL'!#REF!</definedName>
    <definedName name="T2.03" localSheetId="6">'Part-TL'!#REF!</definedName>
    <definedName name="T2.04" localSheetId="6">'Part-TL'!#REF!</definedName>
    <definedName name="T2.05" localSheetId="6">'Part-TL'!$B$8</definedName>
    <definedName name="T2.06" localSheetId="6">'Part-TL'!$B$13</definedName>
    <definedName name="T2.07" localSheetId="6">'Part-TL'!$B$18</definedName>
    <definedName name="T2.08" localSheetId="6">'Part-TL'!#REF!</definedName>
    <definedName name="T2.09" localSheetId="6">'Part-TL'!#REF!</definedName>
    <definedName name="T2.10" localSheetId="6">'Part-TL'!$B$25</definedName>
    <definedName name="T2.11" localSheetId="6">'Part-TL'!$B$31</definedName>
    <definedName name="T2.12" localSheetId="6">'Part-TL'!$B$37</definedName>
    <definedName name="T2.13" localSheetId="6">'Part-TL'!#REF!</definedName>
    <definedName name="T2.14" localSheetId="6">'Part-TL'!#REF!</definedName>
    <definedName name="T4.01" localSheetId="10">'Med-TL'!#REF!</definedName>
    <definedName name="T4.02" localSheetId="10">'Med-TL'!#REF!</definedName>
    <definedName name="T4.03" localSheetId="10">'Med-TL'!#REF!</definedName>
    <definedName name="T4.04" localSheetId="10">'Med-TL'!#REF!</definedName>
    <definedName name="T4.05" localSheetId="10">'Med-TL'!#REF!</definedName>
    <definedName name="T4.06" localSheetId="10">'Med-TL'!$B$8</definedName>
    <definedName name="T4.07" localSheetId="10">'Med-TL'!$B$13</definedName>
    <definedName name="T4.08" localSheetId="10">'Med-TL'!#REF!</definedName>
    <definedName name="T4.09" localSheetId="10">'Med-TL'!$B$20</definedName>
    <definedName name="T4.10" localSheetId="10">'Med-TL'!#REF!</definedName>
    <definedName name="T4.11" localSheetId="10">'Med-TL'!#REF!</definedName>
    <definedName name="T4.12" localSheetId="10">'Med-TL'!#REF!</definedName>
    <definedName name="T4.13" localSheetId="10">'Med-TL'!#REF!</definedName>
    <definedName name="T4.14" localSheetId="10">'Med-TL'!#REF!</definedName>
    <definedName name="T4.15" localSheetId="10">'Med-TL'!#REF!</definedName>
    <definedName name="T5.01" localSheetId="13">'Comp-TL'!#REF!</definedName>
    <definedName name="T5.02" localSheetId="13">'Comp-TL'!#REF!</definedName>
    <definedName name="T5.03" localSheetId="13">'Comp-TL'!#REF!</definedName>
    <definedName name="T5.04" localSheetId="13">'Comp-TL'!#REF!</definedName>
    <definedName name="T5.05" localSheetId="13">'Comp-TL'!#REF!</definedName>
    <definedName name="T5.06" localSheetId="13">'Comp-TL'!#REF!</definedName>
    <definedName name="T5.07" localSheetId="13">'Comp-TL'!$B$8</definedName>
    <definedName name="T5.08" localSheetId="13">'Comp-TL'!#REF!</definedName>
    <definedName name="T5.09" localSheetId="13">'Comp-TL'!$B$14</definedName>
    <definedName name="T5.10" localSheetId="13">'Comp-TL'!#REF!</definedName>
    <definedName name="T5.11" localSheetId="13">'Comp-TL'!#REF!</definedName>
    <definedName name="T5.12" localSheetId="13">'Comp-TL'!#REF!</definedName>
    <definedName name="T5.13" localSheetId="13">'Comp-TL'!#REF!</definedName>
    <definedName name="T5.14" localSheetId="13">'Comp-TL'!#REF!</definedName>
    <definedName name="T5.15" localSheetId="13">'Comp-TL'!#REF!</definedName>
    <definedName name="T5.16" localSheetId="13">'Comp-TL'!#REF!</definedName>
    <definedName name="T5.17" localSheetId="13">'Comp-TL'!#REF!</definedName>
    <definedName name="T5.18" localSheetId="13">'Comp-TL'!#REF!</definedName>
    <definedName name="T5.19" localSheetId="13">'Comp-TL'!#REF!</definedName>
    <definedName name="T5.20" localSheetId="13">'Comp-TL'!#REF!</definedName>
    <definedName name="T5.21" localSheetId="13">'Comp-TL'!#REF!</definedName>
    <definedName name="T5.22" localSheetId="13">'Comp-TL'!#REF!</definedName>
    <definedName name="T5.23" localSheetId="13">'Comp-TL'!#REF!</definedName>
    <definedName name="T5.24" localSheetId="13">'Comp-TL'!#REF!</definedName>
    <definedName name="T5.25" localSheetId="13">'Comp-TL'!#REF!</definedName>
    <definedName name="T5.26" localSheetId="13">'Comp-TL'!#REF!</definedName>
    <definedName name="T5.27" localSheetId="13">'Comp-TL'!#REF!</definedName>
    <definedName name="T5.28" localSheetId="13">'Comp-TL'!#REF!</definedName>
    <definedName name="T5.29" localSheetId="13">'Comp-TL'!#REF!</definedName>
    <definedName name="T5.30" localSheetId="13">'Comp-TL'!#REF!</definedName>
    <definedName name="T5.31" localSheetId="13">'Comp-TL'!#REF!</definedName>
    <definedName name="T5.32" localSheetId="13">'Comp-TL'!#REF!</definedName>
    <definedName name="T5.33" localSheetId="13">'Comp-TL'!#REF!</definedName>
    <definedName name="T5.34" localSheetId="13">'Comp-TL'!#REF!</definedName>
    <definedName name="T5.35" localSheetId="13">'Comp-TL'!#REF!</definedName>
    <definedName name="T5.36" localSheetId="13">'Comp-TL'!#REF!</definedName>
    <definedName name="T7.01">'RR-TL'!#REF!</definedName>
    <definedName name="T7.02">'RR-TL'!#REF!</definedName>
    <definedName name="T7.03">'RR-TL'!#REF!</definedName>
    <definedName name="T7.04">'RR-TL'!#REF!</definedName>
    <definedName name="T7.05">'RR-TL'!$B$8</definedName>
    <definedName name="T7.06">'RR-TL'!#REF!</definedName>
    <definedName name="T7.07">'RR-TL'!#REF!</definedName>
    <definedName name="T7.08">'RR-TL'!#REF!</definedName>
    <definedName name="T7.09">'RR-TL'!#REF!</definedName>
    <definedName name="T7.10">'RR-TL'!#REF!</definedName>
    <definedName name="T8.01" localSheetId="16">'RR-TL'!#REF!</definedName>
    <definedName name="T8.02" localSheetId="16">'RR-TL'!#REF!</definedName>
    <definedName name="T8.03" localSheetId="16">'RR-TL'!#REF!</definedName>
    <definedName name="T8.04" localSheetId="16">'RR-TL'!#REF!</definedName>
    <definedName name="T8.05" localSheetId="16">'RR-TL'!$B$8</definedName>
    <definedName name="T8.06" localSheetId="16">'RR-TL'!#REF!</definedName>
    <definedName name="T8.07" localSheetId="16">'RR-TL'!#REF!</definedName>
    <definedName name="T8.08" localSheetId="16">'RR-TL'!#REF!</definedName>
    <definedName name="T8.09" localSheetId="16">'RR-TL'!#REF!</definedName>
    <definedName name="T8.10" localSheetId="16">'RR-TL'!#REF!</definedName>
    <definedName name="T8.11" localSheetId="16">'RR-TL'!#REF!</definedName>
    <definedName name="T8.12" localSheetId="16">'RR-TL'!#REF!</definedName>
    <definedName name="T8.13" localSheetId="16">'RR-TL'!#REF!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8" l="1"/>
  <c r="Q14" i="17"/>
  <c r="F6" i="3"/>
  <c r="G20" i="1"/>
  <c r="F8" i="18" l="1"/>
  <c r="F1" i="17" l="1"/>
  <c r="F8" i="9" l="1"/>
  <c r="F6" i="9"/>
  <c r="F6" i="15"/>
  <c r="F19" i="18"/>
  <c r="F16" i="18"/>
  <c r="F14" i="18"/>
  <c r="F12" i="18"/>
  <c r="F7" i="18"/>
  <c r="F6" i="18"/>
  <c r="F15" i="3"/>
  <c r="F13" i="3"/>
  <c r="F11" i="3"/>
  <c r="F8" i="3"/>
  <c r="F7" i="3"/>
  <c r="F10" i="7"/>
  <c r="F7" i="7"/>
  <c r="F6" i="7"/>
  <c r="G7" i="1"/>
  <c r="C16" i="1"/>
  <c r="G16" i="1"/>
  <c r="G6" i="1"/>
  <c r="C13" i="1"/>
  <c r="G12" i="1"/>
  <c r="G10" i="1"/>
  <c r="E6" i="1"/>
  <c r="E10" i="1"/>
  <c r="C12" i="1"/>
  <c r="E16" i="1"/>
  <c r="C10" i="1"/>
  <c r="E5" i="1"/>
  <c r="G13" i="1"/>
  <c r="C5" i="1"/>
  <c r="E7" i="1"/>
  <c r="G5" i="1"/>
  <c r="E12" i="1"/>
  <c r="C7" i="1"/>
  <c r="C6" i="1"/>
  <c r="C11" i="1"/>
  <c r="E11" i="1"/>
  <c r="G11" i="1"/>
  <c r="E13" i="1"/>
  <c r="C22" i="17" l="1"/>
  <c r="J22" i="17" s="1"/>
  <c r="C19" i="17"/>
  <c r="F19" i="17" s="1"/>
  <c r="C17" i="17"/>
  <c r="H17" i="17" s="1"/>
  <c r="C15" i="17"/>
  <c r="G15" i="17" s="1"/>
  <c r="C14" i="17"/>
  <c r="I14" i="17" s="1"/>
  <c r="C10" i="17"/>
  <c r="K10" i="17" s="1"/>
  <c r="C11" i="17"/>
  <c r="F11" i="17" s="1"/>
  <c r="C9" i="17"/>
  <c r="D9" i="17" s="1"/>
  <c r="F55" i="17"/>
  <c r="G33" i="1"/>
  <c r="C32" i="1"/>
  <c r="C36" i="1"/>
  <c r="E32" i="1"/>
  <c r="E36" i="1"/>
  <c r="C33" i="1"/>
  <c r="G32" i="1"/>
  <c r="E33" i="1"/>
  <c r="G36" i="1"/>
  <c r="C64" i="17" l="1"/>
  <c r="C67" i="17"/>
  <c r="C63" i="17"/>
  <c r="M9" i="17"/>
  <c r="G9" i="17"/>
  <c r="H14" i="17"/>
  <c r="D15" i="17"/>
  <c r="J9" i="17"/>
  <c r="G11" i="17"/>
  <c r="F14" i="17"/>
  <c r="N19" i="17"/>
  <c r="I19" i="17"/>
  <c r="F9" i="17"/>
  <c r="N9" i="17"/>
  <c r="K9" i="17"/>
  <c r="J11" i="17"/>
  <c r="L19" i="17"/>
  <c r="H19" i="17"/>
  <c r="D19" i="17"/>
  <c r="K19" i="17"/>
  <c r="G19" i="17"/>
  <c r="L14" i="17"/>
  <c r="D14" i="17"/>
  <c r="K14" i="17"/>
  <c r="G14" i="17"/>
  <c r="J14" i="17"/>
  <c r="M11" i="17"/>
  <c r="I11" i="17"/>
  <c r="E11" i="17"/>
  <c r="L11" i="17"/>
  <c r="H11" i="17"/>
  <c r="H9" i="17"/>
  <c r="L9" i="17"/>
  <c r="E9" i="17"/>
  <c r="I9" i="17"/>
  <c r="D11" i="17"/>
  <c r="N11" i="17"/>
  <c r="K11" i="17"/>
  <c r="E14" i="17"/>
  <c r="M14" i="17"/>
  <c r="N14" i="17"/>
  <c r="E19" i="17"/>
  <c r="M19" i="17"/>
  <c r="J19" i="17"/>
  <c r="G25" i="17"/>
  <c r="H10" i="17"/>
  <c r="H15" i="17"/>
  <c r="K17" i="17"/>
  <c r="G22" i="17"/>
  <c r="M22" i="17"/>
  <c r="I22" i="17"/>
  <c r="E22" i="17"/>
  <c r="L22" i="17"/>
  <c r="H22" i="17"/>
  <c r="D22" i="17"/>
  <c r="N10" i="17"/>
  <c r="J10" i="17"/>
  <c r="F10" i="17"/>
  <c r="M10" i="17"/>
  <c r="I10" i="17"/>
  <c r="E10" i="17"/>
  <c r="L15" i="17"/>
  <c r="M15" i="17"/>
  <c r="I15" i="17"/>
  <c r="E15" i="17"/>
  <c r="F15" i="17"/>
  <c r="N17" i="17"/>
  <c r="J17" i="17"/>
  <c r="F17" i="17"/>
  <c r="M17" i="17"/>
  <c r="I17" i="17"/>
  <c r="E17" i="17"/>
  <c r="G27" i="17"/>
  <c r="G10" i="17"/>
  <c r="D10" i="17"/>
  <c r="L10" i="17"/>
  <c r="J15" i="17"/>
  <c r="K15" i="17"/>
  <c r="N15" i="17"/>
  <c r="G17" i="17"/>
  <c r="D17" i="17"/>
  <c r="L17" i="17"/>
  <c r="F22" i="17"/>
  <c r="N22" i="17"/>
  <c r="K22" i="17"/>
  <c r="G26" i="17"/>
  <c r="S20" i="17" l="1"/>
  <c r="R20" i="17"/>
  <c r="Q20" i="17"/>
  <c r="G28" i="17"/>
  <c r="H28" i="17" s="1"/>
  <c r="G71" i="17"/>
  <c r="M64" i="17"/>
  <c r="K64" i="17"/>
  <c r="I64" i="17"/>
  <c r="G64" i="17"/>
  <c r="E64" i="17"/>
  <c r="N64" i="17"/>
  <c r="L64" i="17"/>
  <c r="J64" i="17"/>
  <c r="H64" i="17"/>
  <c r="F64" i="17"/>
  <c r="D64" i="17"/>
  <c r="M67" i="17"/>
  <c r="K67" i="17"/>
  <c r="I67" i="17"/>
  <c r="G67" i="17"/>
  <c r="E67" i="17"/>
  <c r="N67" i="17"/>
  <c r="L67" i="17"/>
  <c r="J67" i="17"/>
  <c r="H67" i="17"/>
  <c r="F67" i="17"/>
  <c r="D67" i="17"/>
  <c r="G72" i="17"/>
  <c r="M63" i="17"/>
  <c r="K63" i="17"/>
  <c r="I63" i="17"/>
  <c r="G63" i="17"/>
  <c r="E63" i="17"/>
  <c r="N63" i="17"/>
  <c r="L63" i="17"/>
  <c r="J63" i="17"/>
  <c r="H63" i="17"/>
  <c r="F63" i="17"/>
  <c r="D63" i="17"/>
  <c r="G70" i="17" l="1"/>
  <c r="Q22" i="17" s="1"/>
  <c r="H25" i="17"/>
  <c r="R22" i="17"/>
  <c r="S22" i="17"/>
  <c r="H27" i="17"/>
  <c r="H26" i="17"/>
  <c r="R9" i="17"/>
  <c r="F75" i="17"/>
  <c r="G73" i="17" l="1"/>
  <c r="S29" i="17"/>
  <c r="Q29" i="17"/>
  <c r="S9" i="17"/>
  <c r="R29" i="17"/>
  <c r="E40" i="1"/>
  <c r="G40" i="1"/>
  <c r="C42" i="1"/>
  <c r="E42" i="1"/>
  <c r="C40" i="1"/>
  <c r="G42" i="1"/>
  <c r="H70" i="17" l="1"/>
  <c r="H73" i="17"/>
  <c r="H71" i="17"/>
  <c r="R11" i="17"/>
  <c r="Q31" i="17" s="1"/>
  <c r="H72" i="17"/>
  <c r="C84" i="17"/>
  <c r="C86" i="17"/>
  <c r="S31" i="17" l="1"/>
  <c r="R31" i="17"/>
  <c r="S11" i="17"/>
  <c r="G91" i="17"/>
  <c r="G89" i="17"/>
  <c r="G90" i="17"/>
  <c r="G84" i="17"/>
  <c r="N84" i="17"/>
  <c r="L84" i="17"/>
  <c r="J84" i="17"/>
  <c r="H84" i="17"/>
  <c r="F84" i="17"/>
  <c r="D84" i="17"/>
  <c r="M84" i="17"/>
  <c r="K84" i="17"/>
  <c r="I84" i="17"/>
  <c r="E84" i="17"/>
  <c r="N86" i="17"/>
  <c r="L86" i="17"/>
  <c r="J86" i="17"/>
  <c r="H86" i="17"/>
  <c r="F86" i="17"/>
  <c r="D86" i="17"/>
  <c r="K86" i="17"/>
  <c r="G86" i="17"/>
  <c r="E86" i="17"/>
  <c r="M86" i="17"/>
  <c r="I86" i="17"/>
  <c r="Q23" i="17" l="1"/>
  <c r="R23" i="17"/>
  <c r="S23" i="17"/>
  <c r="G92" i="17"/>
  <c r="H92" i="17" s="1"/>
  <c r="H89" i="17" l="1"/>
  <c r="H91" i="17"/>
  <c r="H90" i="17"/>
  <c r="R12" i="17"/>
  <c r="F30" i="17"/>
  <c r="F96" i="17"/>
  <c r="E28" i="1"/>
  <c r="G24" i="1"/>
  <c r="G26" i="1"/>
  <c r="E26" i="1"/>
  <c r="E24" i="1"/>
  <c r="E46" i="1"/>
  <c r="C26" i="1"/>
  <c r="C20" i="1"/>
  <c r="C21" i="1"/>
  <c r="C22" i="1"/>
  <c r="G28" i="1"/>
  <c r="G46" i="1"/>
  <c r="C28" i="1"/>
  <c r="E22" i="1"/>
  <c r="G22" i="1"/>
  <c r="C46" i="1"/>
  <c r="E21" i="1"/>
  <c r="C24" i="1"/>
  <c r="G21" i="1"/>
  <c r="E20" i="1"/>
  <c r="C104" i="17" l="1"/>
  <c r="C46" i="17"/>
  <c r="C44" i="17"/>
  <c r="C42" i="17"/>
  <c r="C40" i="17"/>
  <c r="C39" i="17"/>
  <c r="C38" i="17"/>
  <c r="S32" i="17"/>
  <c r="Q32" i="17"/>
  <c r="S12" i="17"/>
  <c r="R32" i="17"/>
  <c r="M44" i="17" l="1"/>
  <c r="I44" i="17"/>
  <c r="E44" i="17"/>
  <c r="N44" i="17"/>
  <c r="L44" i="17"/>
  <c r="J44" i="17"/>
  <c r="H44" i="17"/>
  <c r="F44" i="17"/>
  <c r="D44" i="17"/>
  <c r="K44" i="17"/>
  <c r="G44" i="17"/>
  <c r="N46" i="17"/>
  <c r="L46" i="17"/>
  <c r="J46" i="17"/>
  <c r="H46" i="17"/>
  <c r="F46" i="17"/>
  <c r="D46" i="17"/>
  <c r="M46" i="17"/>
  <c r="K46" i="17"/>
  <c r="I46" i="17"/>
  <c r="G46" i="17"/>
  <c r="E46" i="17"/>
  <c r="N42" i="17"/>
  <c r="L42" i="17"/>
  <c r="J42" i="17"/>
  <c r="H42" i="17"/>
  <c r="F42" i="17"/>
  <c r="D42" i="17"/>
  <c r="E42" i="17"/>
  <c r="M42" i="17"/>
  <c r="K42" i="17"/>
  <c r="I42" i="17"/>
  <c r="G42" i="17"/>
  <c r="N39" i="17"/>
  <c r="L39" i="17"/>
  <c r="J39" i="17"/>
  <c r="H39" i="17"/>
  <c r="F39" i="17"/>
  <c r="D39" i="17"/>
  <c r="M39" i="17"/>
  <c r="K39" i="17"/>
  <c r="I39" i="17"/>
  <c r="G39" i="17"/>
  <c r="E39" i="17"/>
  <c r="M40" i="17"/>
  <c r="K40" i="17"/>
  <c r="I40" i="17"/>
  <c r="G40" i="17"/>
  <c r="E40" i="17"/>
  <c r="N40" i="17"/>
  <c r="L40" i="17"/>
  <c r="J40" i="17"/>
  <c r="H40" i="17"/>
  <c r="F40" i="17"/>
  <c r="D40" i="17"/>
  <c r="N38" i="17"/>
  <c r="L38" i="17"/>
  <c r="J38" i="17"/>
  <c r="H38" i="17"/>
  <c r="F38" i="17"/>
  <c r="D38" i="17"/>
  <c r="M38" i="17"/>
  <c r="K38" i="17"/>
  <c r="I38" i="17"/>
  <c r="G38" i="17"/>
  <c r="E38" i="17"/>
  <c r="G49" i="17"/>
  <c r="G50" i="17"/>
  <c r="G51" i="17"/>
  <c r="G108" i="17"/>
  <c r="G109" i="17"/>
  <c r="G107" i="17"/>
  <c r="L104" i="17"/>
  <c r="H104" i="17"/>
  <c r="D104" i="17"/>
  <c r="K104" i="17"/>
  <c r="G104" i="17"/>
  <c r="N104" i="17"/>
  <c r="F104" i="17"/>
  <c r="I104" i="17"/>
  <c r="J104" i="17"/>
  <c r="M104" i="17"/>
  <c r="E104" i="17"/>
  <c r="S24" i="17" l="1"/>
  <c r="Q24" i="17"/>
  <c r="R24" i="17"/>
  <c r="R21" i="17"/>
  <c r="S21" i="17"/>
  <c r="Q21" i="17"/>
  <c r="G52" i="17"/>
  <c r="H52" i="17" s="1"/>
  <c r="G110" i="17"/>
  <c r="H110" i="17" s="1"/>
  <c r="H107" i="17" l="1"/>
  <c r="H50" i="17"/>
  <c r="S25" i="17"/>
  <c r="Q25" i="17"/>
  <c r="R25" i="17"/>
  <c r="H109" i="17"/>
  <c r="H108" i="17"/>
  <c r="H49" i="17"/>
  <c r="H51" i="17"/>
  <c r="R13" i="17"/>
  <c r="R10" i="17"/>
  <c r="R14" i="17" l="1"/>
  <c r="S14" i="17" s="1"/>
  <c r="S13" i="17"/>
  <c r="Q33" i="17"/>
  <c r="R33" i="17"/>
  <c r="S33" i="17"/>
  <c r="Q30" i="17"/>
  <c r="R30" i="17"/>
  <c r="S10" i="17"/>
  <c r="S30" i="17"/>
  <c r="Q34" i="17" l="1"/>
  <c r="R34" i="17"/>
  <c r="S34" i="17"/>
</calcChain>
</file>

<file path=xl/sharedStrings.xml><?xml version="1.0" encoding="utf-8"?>
<sst xmlns="http://schemas.openxmlformats.org/spreadsheetml/2006/main" count="796" uniqueCount="283">
  <si>
    <t>Clinical Governance Standard</t>
  </si>
  <si>
    <t>No.</t>
  </si>
  <si>
    <t>Actions</t>
  </si>
  <si>
    <t>Link to evidence</t>
  </si>
  <si>
    <t>How do you rate your performance?</t>
  </si>
  <si>
    <t>Action plan or comments</t>
  </si>
  <si>
    <t>Responsible person or area</t>
  </si>
  <si>
    <t>Due date</t>
  </si>
  <si>
    <t>Priority</t>
  </si>
  <si>
    <t>Governance, leadership and culture</t>
  </si>
  <si>
    <t>Patient safety and quality systems</t>
  </si>
  <si>
    <t xml:space="preserve">Measurement and quality improvement </t>
  </si>
  <si>
    <t>Risk management</t>
  </si>
  <si>
    <t xml:space="preserve">Feedback and complaints management </t>
  </si>
  <si>
    <t>Click here to navigate to the list of evidence for Action 1.13</t>
  </si>
  <si>
    <t>Click here to navigate to the list of evidence for Action 1.15</t>
  </si>
  <si>
    <t xml:space="preserve">Healthcare records </t>
  </si>
  <si>
    <t>Clinical performance and effectiveness</t>
  </si>
  <si>
    <t>Click here to navigate to the list of evidence for Action 1.19</t>
  </si>
  <si>
    <t>Partnering with Consumers Standard</t>
  </si>
  <si>
    <t>Clinical governance and quality improvement systems to support partnering with consumers</t>
  </si>
  <si>
    <t>Partnering with patients in their own care</t>
  </si>
  <si>
    <t>Health literacy</t>
  </si>
  <si>
    <t>Click here to navigate to the list of evidence for Action 2.10</t>
  </si>
  <si>
    <t>Click here to navigate to the list of evidence for Action 2.11</t>
  </si>
  <si>
    <t>Click here to navigate to the list of evidence for Action 2.12</t>
  </si>
  <si>
    <t>Medication Safety Standard</t>
  </si>
  <si>
    <t>Documentation of patient information</t>
  </si>
  <si>
    <t>Continuity of medication management</t>
  </si>
  <si>
    <t>Information for patients</t>
  </si>
  <si>
    <t>Comprehensive Care Standard</t>
  </si>
  <si>
    <t>Developing the comprehensive care plan</t>
  </si>
  <si>
    <t>Recognising and Responding to Acute Deterioration Standard</t>
  </si>
  <si>
    <t>Detecting and recognising acute deterioration, and escalating care</t>
  </si>
  <si>
    <t>Escalating care</t>
  </si>
  <si>
    <t>Met</t>
  </si>
  <si>
    <t>Not met</t>
  </si>
  <si>
    <t>Not applicable</t>
  </si>
  <si>
    <t>High</t>
  </si>
  <si>
    <t>Medium</t>
  </si>
  <si>
    <t>Low</t>
  </si>
  <si>
    <t>Action</t>
  </si>
  <si>
    <t>% complete</t>
  </si>
  <si>
    <t>Number of actions updated against the number of actions in the NSQHS Standards:</t>
  </si>
  <si>
    <t>No. of actions</t>
  </si>
  <si>
    <t>Actions updated</t>
  </si>
  <si>
    <t>%</t>
  </si>
  <si>
    <t/>
  </si>
  <si>
    <t>Total</t>
  </si>
  <si>
    <t>Summary based on the number of actions updated:</t>
  </si>
  <si>
    <t># met</t>
  </si>
  <si>
    <t># not met</t>
  </si>
  <si>
    <t># n/a</t>
  </si>
  <si>
    <t>% met</t>
  </si>
  <si>
    <t>% not met</t>
  </si>
  <si>
    <t>% n/a</t>
  </si>
  <si>
    <t>No. of actions met</t>
  </si>
  <si>
    <t>No. of actions not met</t>
  </si>
  <si>
    <t>No. of not applicable actions</t>
  </si>
  <si>
    <t>Total no. of actions</t>
  </si>
  <si>
    <t>Worksheet</t>
  </si>
  <si>
    <t>Action Value</t>
  </si>
  <si>
    <t>Rating</t>
  </si>
  <si>
    <t>Rating value</t>
  </si>
  <si>
    <t>Percent</t>
  </si>
  <si>
    <t>Percent value</t>
  </si>
  <si>
    <t>Clinical governance standard</t>
  </si>
  <si>
    <t>Governance</t>
  </si>
  <si>
    <t>A1.01</t>
  </si>
  <si>
    <t>R1.01</t>
  </si>
  <si>
    <t>P1.01</t>
  </si>
  <si>
    <t>A1.03</t>
  </si>
  <si>
    <t>R1.03</t>
  </si>
  <si>
    <t>P1.03</t>
  </si>
  <si>
    <t>A1.04</t>
  </si>
  <si>
    <t>R1.04</t>
  </si>
  <si>
    <t>P1.04</t>
  </si>
  <si>
    <t>A1.07</t>
  </si>
  <si>
    <t>R1.07</t>
  </si>
  <si>
    <t>P1.07</t>
  </si>
  <si>
    <t>A1.08</t>
  </si>
  <si>
    <t>R1.08</t>
  </si>
  <si>
    <t>P1.08</t>
  </si>
  <si>
    <t>A1.13</t>
  </si>
  <si>
    <t>R1.13</t>
  </si>
  <si>
    <t>P1.13</t>
  </si>
  <si>
    <t>A1.15</t>
  </si>
  <si>
    <t>R1.15</t>
  </si>
  <si>
    <t>P1.15</t>
  </si>
  <si>
    <t>A1.19</t>
  </si>
  <si>
    <t>R1.19</t>
  </si>
  <si>
    <t>P1.19</t>
  </si>
  <si>
    <t>Partnering with consumers standard</t>
  </si>
  <si>
    <t>Partnering</t>
  </si>
  <si>
    <t>A2.05</t>
  </si>
  <si>
    <t>R2.05</t>
  </si>
  <si>
    <t>P2.05</t>
  </si>
  <si>
    <t>A2.06</t>
  </si>
  <si>
    <t>R2.06</t>
  </si>
  <si>
    <t>P2.06</t>
  </si>
  <si>
    <t>A2.07</t>
  </si>
  <si>
    <t>R2.07</t>
  </si>
  <si>
    <t>P2.07</t>
  </si>
  <si>
    <t>A2.10</t>
  </si>
  <si>
    <t>R2.10</t>
  </si>
  <si>
    <t>P2.10</t>
  </si>
  <si>
    <t>A2.11</t>
  </si>
  <si>
    <t>R2.11</t>
  </si>
  <si>
    <t>P2.11</t>
  </si>
  <si>
    <t>A2.12</t>
  </si>
  <si>
    <t>R2.12</t>
  </si>
  <si>
    <t>P2.12</t>
  </si>
  <si>
    <t>Medication safety standard</t>
  </si>
  <si>
    <t>MedSafety</t>
  </si>
  <si>
    <t>A4.06</t>
  </si>
  <si>
    <t>R4.06</t>
  </si>
  <si>
    <t>P4.06</t>
  </si>
  <si>
    <t>A4.07</t>
  </si>
  <si>
    <t>R4.07</t>
  </si>
  <si>
    <t>P4.07</t>
  </si>
  <si>
    <t>A4.09</t>
  </si>
  <si>
    <t>R4.09</t>
  </si>
  <si>
    <t>P4.09</t>
  </si>
  <si>
    <t>Comprehensive care standard</t>
  </si>
  <si>
    <t>CompCare</t>
  </si>
  <si>
    <t>A5.07</t>
  </si>
  <si>
    <t>R5.07</t>
  </si>
  <si>
    <t>P5.07</t>
  </si>
  <si>
    <t>A5.09</t>
  </si>
  <si>
    <t>R5.09</t>
  </si>
  <si>
    <t>P5.09</t>
  </si>
  <si>
    <t>A7.05</t>
  </si>
  <si>
    <t>R8.05</t>
  </si>
  <si>
    <t>P8.05</t>
  </si>
  <si>
    <t>Evidence A</t>
  </si>
  <si>
    <t>Evidence B</t>
  </si>
  <si>
    <t>Evidence C</t>
  </si>
  <si>
    <t>Evidence D</t>
  </si>
  <si>
    <t>Evidence E</t>
  </si>
  <si>
    <t>RR</t>
  </si>
  <si>
    <t>Evidence</t>
  </si>
  <si>
    <t>Comments</t>
  </si>
  <si>
    <t>Task A</t>
  </si>
  <si>
    <t>Task B</t>
  </si>
  <si>
    <t>Task C</t>
  </si>
  <si>
    <t>Task D</t>
  </si>
  <si>
    <t>Task E</t>
  </si>
  <si>
    <t>Click here to navigate to the task list for Action 1.13</t>
  </si>
  <si>
    <t>Click here to navigate to the task list for Action 1.15</t>
  </si>
  <si>
    <t>Click here to navigate to the task list for Action 1.19</t>
  </si>
  <si>
    <t>Link to task list</t>
  </si>
  <si>
    <t>Click here to navigate to the task list for Action 2.10</t>
  </si>
  <si>
    <t>Click here to navigate to the task list for Action 2.11</t>
  </si>
  <si>
    <t>Click here to navigate to the task list for Action 2.12</t>
  </si>
  <si>
    <t>Substantially not met</t>
  </si>
  <si>
    <t>Partially met</t>
  </si>
  <si>
    <t>Estimate % of complete</t>
  </si>
  <si>
    <t>Due
date</t>
  </si>
  <si>
    <t>How to use this tool (this worksheet)</t>
  </si>
  <si>
    <t>Alternatively, you may click on the tabs at the bottom of the page to go to each worksheet.</t>
  </si>
  <si>
    <t>StartDate</t>
  </si>
  <si>
    <t>EndDate</t>
  </si>
  <si>
    <t>Mostly met with some exceptions</t>
  </si>
  <si>
    <t>The overview of progress worksheet</t>
  </si>
  <si>
    <t>Printing</t>
  </si>
  <si>
    <t>Things that you need to avoid doing in the monitoring tool</t>
  </si>
  <si>
    <t>To create a hyperlink, select the relevant cell, right click on your mouse and select the Hyperlink Button. In the Insert Hyperlink Dialogue Box, navigate and select the relevant document you want to link to. Notice that the contents of your cell have changed to a blue coloured font to show that is now a hyperlink. Click on the hyperlink to open the linked file. You can also hyperlink to a web page, such as your organisation's intranet page. In the Insert Hyperlink Dialogue Box, enter the web address in the Address Field located at the bottom of the dialogue box.</t>
  </si>
  <si>
    <t>A3 size paper: The standard worksheet, as a default, prints on A3 paper to accommodate all the columns available.
A4 size paper: The overview of progress, task list and evidence list worksheets print on A4 paper.</t>
  </si>
  <si>
    <r>
      <rPr>
        <sz val="10"/>
        <color theme="1"/>
        <rFont val="Symbol"/>
        <family val="1"/>
        <charset val="2"/>
      </rPr>
      <t>·</t>
    </r>
    <r>
      <rPr>
        <sz val="10"/>
        <color theme="1"/>
        <rFont val="Arial"/>
        <family val="2"/>
      </rPr>
      <t xml:space="preserve"> Do not delete worksheets. You can hide nonessential worksheets.
</t>
    </r>
    <r>
      <rPr>
        <sz val="10"/>
        <color theme="1"/>
        <rFont val="Symbol"/>
        <family val="1"/>
        <charset val="2"/>
      </rPr>
      <t>·</t>
    </r>
    <r>
      <rPr>
        <sz val="10"/>
        <color theme="1"/>
        <rFont val="Arial"/>
        <family val="2"/>
      </rPr>
      <t xml:space="preserve"> Do not rename worksheets. This breaks hyperlinks.
</t>
    </r>
    <r>
      <rPr>
        <sz val="10"/>
        <color theme="1"/>
        <rFont val="Symbol"/>
        <family val="1"/>
        <charset val="2"/>
      </rPr>
      <t>·</t>
    </r>
    <r>
      <rPr>
        <sz val="10"/>
        <color theme="1"/>
        <rFont val="Arial"/>
        <family val="2"/>
      </rPr>
      <t xml:space="preserve"> Do not delete rows for hyperlinked cells shaded with a pale yellow colour. This also breaks hyperlinks.
</t>
    </r>
    <r>
      <rPr>
        <sz val="10"/>
        <color theme="1"/>
        <rFont val="Symbol"/>
        <family val="1"/>
        <charset val="2"/>
      </rPr>
      <t>·</t>
    </r>
    <r>
      <rPr>
        <sz val="10"/>
        <color theme="1"/>
        <rFont val="Arial"/>
        <family val="2"/>
      </rPr>
      <t xml:space="preserve"> Do not delete hyperlinks. Again, this breaks hyperlinks from that cell.
</t>
    </r>
    <r>
      <rPr>
        <sz val="10"/>
        <color theme="1"/>
        <rFont val="Symbol"/>
        <family val="1"/>
        <charset val="2"/>
      </rPr>
      <t>·</t>
    </r>
    <r>
      <rPr>
        <sz val="10"/>
        <color theme="1"/>
        <rFont val="Arial"/>
        <family val="2"/>
      </rPr>
      <t xml:space="preserve"> Do not sort columns. It affects the placement of hyperlinks.
</t>
    </r>
    <r>
      <rPr>
        <sz val="10"/>
        <color theme="1"/>
        <rFont val="Symbol"/>
        <family val="1"/>
        <charset val="2"/>
      </rPr>
      <t>·</t>
    </r>
    <r>
      <rPr>
        <sz val="10"/>
        <color theme="1"/>
        <rFont val="Arial"/>
        <family val="2"/>
      </rPr>
      <t xml:space="preserve"> Try not to overwrite the formula in the estimate percentage complete column. This happens when you manually change the percent value in that column. When this happens, the column is no longer linked with the 'How do you rate your performance?' column.
</t>
    </r>
    <r>
      <rPr>
        <sz val="10"/>
        <color theme="1"/>
        <rFont val="Symbol"/>
        <family val="1"/>
        <charset val="2"/>
      </rPr>
      <t>·</t>
    </r>
    <r>
      <rPr>
        <sz val="10"/>
        <color theme="1"/>
        <rFont val="Arial"/>
        <family val="2"/>
      </rPr>
      <t xml:space="preserve"> Do not forget to backup your monitoring tool.
</t>
    </r>
  </si>
  <si>
    <r>
      <t xml:space="preserve">For further assistance, contact the NSQHS Standards Advice Centre:
</t>
    </r>
    <r>
      <rPr>
        <sz val="10"/>
        <color theme="1"/>
        <rFont val="Symbol"/>
        <family val="1"/>
        <charset val="2"/>
      </rPr>
      <t>·</t>
    </r>
    <r>
      <rPr>
        <sz val="10"/>
        <color theme="1"/>
        <rFont val="Arial"/>
        <family val="2"/>
      </rPr>
      <t xml:space="preserve"> Phone: 1800 304 056
</t>
    </r>
    <r>
      <rPr>
        <sz val="10"/>
        <color theme="1"/>
        <rFont val="Symbol"/>
        <family val="1"/>
        <charset val="2"/>
      </rPr>
      <t>·</t>
    </r>
    <r>
      <rPr>
        <sz val="10"/>
        <color theme="1"/>
        <rFont val="Arial"/>
        <family val="2"/>
      </rPr>
      <t xml:space="preserve"> Email: AdviceCentre@safetyandquality.gov.au</t>
    </r>
  </si>
  <si>
    <t>Enter the name of your Service here.</t>
  </si>
  <si>
    <t>The Service establishes and maintains systems to adapt clinical practices to reduce and mitigate its contribution to greenhouse gases</t>
  </si>
  <si>
    <t>The Service has processes to assure itself clinicians conducting cosmetic surgery:
a.	Fully comply with Medical Board of Australia and state and territory requirements
b.	Allow sufficient time for informed consent processes to occur
c.	Ensure advertising of cosmetic surgery that they commission or are referenced in complies with legislation, national codes and guidelines</t>
  </si>
  <si>
    <t>The Service supports clinicians to contribute complete and accurate clinical data to clinical quality registries specified by the Medical Board of Australia relevant to clinicians’ scope of clinical practice</t>
  </si>
  <si>
    <t>The Service has processes to: 
a.	Collect patient information prior to admission
b.	Ensure patients that are admitted comply with the Service’s admission policies</t>
  </si>
  <si>
    <t>Click here to navigate to the list of evidence for Action 1.01</t>
  </si>
  <si>
    <t>Click here to navigate to the list of evidence for Action 1.03</t>
  </si>
  <si>
    <t>Click here to navigate to the list of evidence for Action 1.04</t>
  </si>
  <si>
    <t>Click here to navigate to the list of evidence for Action 1.07</t>
  </si>
  <si>
    <t>Click here to navigate to the list of evidence for Action 1.08</t>
  </si>
  <si>
    <t>Click here to navigate to the task list for Action 1.01</t>
  </si>
  <si>
    <t>Click here to navigate to the task list for Action 1.03</t>
  </si>
  <si>
    <t>Click here to navigate to the task list for Action 1.04</t>
  </si>
  <si>
    <t>Click here to navigate to the task list for Action 1.07</t>
  </si>
  <si>
    <t>Click here to navigate to the task list for Action 1.08</t>
  </si>
  <si>
    <t xml:space="preserve">Patient safety and quality systems </t>
  </si>
  <si>
    <t xml:space="preserve">Evaluating performance </t>
  </si>
  <si>
    <t>The Service has processes to provide patients with informed financial consent relating to cosmetic surgery prior to admission</t>
  </si>
  <si>
    <t>The Service has processes to assure itself that clinicians conducting cosmetic surgery have provided patients:  
a.	Information about the cosmetic surgery including expected outcomes, duration of expected outcomes, risks relevant to the patient and possible complications
b.	Information about any medical devices planned for use 
c.	Information on all financial costs relating to the cosmetic surgery 
d.	Information on any possible future costs including management of complications</t>
  </si>
  <si>
    <t>The Service has processes to ensure informed consent is given by a legally eligible decision-maker for patients under the legal age of consent</t>
  </si>
  <si>
    <t>The Service makes information freely available to consumers on:
a.	Service location(s) and access details
b.	The clinicians conducting cosmetic surgery in the Service 
c.	Estimated costs associated with cosmetic surgery performed in the Service 
d.	Where estimated costs of services not directly charged by the Service can be obtained  
e.	Where to access post-operative health care if the Service is closed, and in an emergency
f.	Mechanisms for providing feedback and contact details for the appropriate healthcare complaints authority</t>
  </si>
  <si>
    <t>The Service has processes to assure itself that advertising of cosmetic surgery it commissions or is referenced in:
a.	Is not false, misleading or deceptive, or likely to be misleading, or deceptive
b.	Does not offer a gift, discount or other inducement
c.	Does not use testimonials or purported testimonials about the surgery 
d.	Does not create unreasonable expectation of beneficial treatment 
e.	Does not directly or indirectly encourage the indiscriminate use of cosmetic surgery</t>
  </si>
  <si>
    <t xml:space="preserve">Informed consent </t>
  </si>
  <si>
    <t>Shared decisions and planning care</t>
  </si>
  <si>
    <t>Accessing Service information</t>
  </si>
  <si>
    <t xml:space="preserve">Communication that supports effective partnerships </t>
  </si>
  <si>
    <t xml:space="preserve">Advertising </t>
  </si>
  <si>
    <t>Click here to navigate to the list of evidence for Action 2.05</t>
  </si>
  <si>
    <t>Click here to navigate to the list of evidence for Action 2.06</t>
  </si>
  <si>
    <t>Click here to navigate to the list of evidence for Action 2.07</t>
  </si>
  <si>
    <t>Click here to navigate to the task list for Action 2.05</t>
  </si>
  <si>
    <t>Click here to navigate to the task list for Action 2.06</t>
  </si>
  <si>
    <t>Click here to navigate to the task list for Action 2.07</t>
  </si>
  <si>
    <t xml:space="preserve">Shared decisions and planning care </t>
  </si>
  <si>
    <t>Communication that support effective partnerships</t>
  </si>
  <si>
    <t xml:space="preserve">Health literacy </t>
  </si>
  <si>
    <t>The Service has processes for documenting adverse events involving medicines and medical devices experienced by patients during an episode of care in the healthcare record and in the Service’s incident reporting system</t>
  </si>
  <si>
    <t>The Service has processes for reporting adverse events involving medicines and medical devices experienced by patients to:
a.	Relevant clinicians involved in the patient’s care 
b.	The Therapeutic Goods Administration, in accordance with its requirements</t>
  </si>
  <si>
    <t>The Service has processes to: 
a.	Support patients to maintain a current and accurate medicines list  
b.	Encourage patients to share their medicines list with receiving clinicians at transitions of care and/or does so on a patient’s behalf with their consent 
c.	Use information on a patient’s medication history to minimise risks in the planning and delivery of cosmetic surgery</t>
  </si>
  <si>
    <t>Click here to navigate to the list of evidence for Action 4.06</t>
  </si>
  <si>
    <t>Click here to navigate to the list of evidence for Action 4.07</t>
  </si>
  <si>
    <t>Click here to navigate to the list of evidence for Action 4.09</t>
  </si>
  <si>
    <t>Click here to navigate to the task list for Action 4.06</t>
  </si>
  <si>
    <t>Click here to navigate to the task list for Action 4.07</t>
  </si>
  <si>
    <t>Click here to navigate to the task list for Action 4.09</t>
  </si>
  <si>
    <t>Adverse events involving medicines</t>
  </si>
  <si>
    <t xml:space="preserve">Adverse events involving medicines </t>
  </si>
  <si>
    <t xml:space="preserve">Information for patients </t>
  </si>
  <si>
    <t>The Service has processes to assure itself that clinicians conducting cosmetic surgery assess a patient’s suitability for the cosmetic surgery and is informed by:
a.	A patient’s general health, including psychological health and other medical conditions that may impact suitability for cosmetic surgery
b.	Where available, information from a patient’s referring clinician
c.	The patient’s goals 
d.	Outcomes of independent psychological assessments when further assessment is undertaken</t>
  </si>
  <si>
    <t>The Service has processes to assure itself that clinicians conducting cosmetic surgery: 
a.	Develop and agree to a plan for the cosmetic surgery with the patient 
b.	Deliver cosmetic surgery in accordance with the agreed plan for cosmetic surgery
c.	Monitor patients following cosmetic surgery
d.	Provide post-operative discharge instructions to the patient, including when to seek emergency assistance 
e.	Schedule follow-up health care when required</t>
  </si>
  <si>
    <t>Click here to navigate to the list of evidence for Action 5.07</t>
  </si>
  <si>
    <t>Click here to navigate to the list of evidence for Action 5.09</t>
  </si>
  <si>
    <t>Click here to navigate to the task list for Action 5.07</t>
  </si>
  <si>
    <t>Click here to navigate to the task list for Action 5.09</t>
  </si>
  <si>
    <t>Planning and developing comprehensive care</t>
  </si>
  <si>
    <t xml:space="preserve">Suitability for cosmetic surgery </t>
  </si>
  <si>
    <t>Planning and delivering comprehensive care</t>
  </si>
  <si>
    <t>Suitability for cosmetic surgery</t>
  </si>
  <si>
    <t xml:space="preserve">Planning and delivering comprehensive care </t>
  </si>
  <si>
    <t>The Service supports the workforce to: 
a.	Use protocols that specify criteria and pathways for escalating care to call for emergency assistance in a timely way
b.	Notify a patient’s other care providers, family and carers when their care is escalated</t>
  </si>
  <si>
    <t>Click here to navigate to the list of evidence for Action 7.05</t>
  </si>
  <si>
    <t>Click here to navigate to the task list for Action 7.05</t>
  </si>
  <si>
    <t>Evaluating performance</t>
  </si>
  <si>
    <t>Informed consent</t>
  </si>
  <si>
    <t>Service:</t>
  </si>
  <si>
    <t>There are two ways to update the task list:
- Option 1: Use the available columns in the Standard worksheet
- Option 2: Use the task list worksheet</t>
  </si>
  <si>
    <r>
      <t xml:space="preserve">This worksheet provides a summary report on the percentage completion for each action.
</t>
    </r>
    <r>
      <rPr>
        <u/>
        <sz val="10"/>
        <color theme="1"/>
        <rFont val="Arial"/>
        <family val="2"/>
      </rPr>
      <t>You do not need to enter any information in this worksheet. The worksheet is password protected.</t>
    </r>
    <r>
      <rPr>
        <sz val="10"/>
        <color theme="1"/>
        <rFont val="Arial"/>
        <family val="2"/>
      </rPr>
      <t xml:space="preserve"> The 'Overview of Progress' worksheet is populated automatically based on the entries from the individual Standards worksheets.
The buttons located at the top of the worksheet helps with navigating to the corresponding Standard.
Each Standard has a table of actions. The table has the following headings:
</t>
    </r>
    <r>
      <rPr>
        <sz val="10"/>
        <color theme="1"/>
        <rFont val="Symbol"/>
        <family val="1"/>
        <charset val="2"/>
      </rPr>
      <t xml:space="preserve">· </t>
    </r>
    <r>
      <rPr>
        <i/>
        <sz val="10"/>
        <color theme="1"/>
        <rFont val="Arial"/>
        <family val="2"/>
      </rPr>
      <t xml:space="preserve">Action </t>
    </r>
    <r>
      <rPr>
        <sz val="10"/>
        <color theme="1"/>
        <rFont val="Arial"/>
        <family val="2"/>
      </rPr>
      <t xml:space="preserve">(column B) lists the action numbers, which are hyperlinks to the Standard worksheet.
</t>
    </r>
    <r>
      <rPr>
        <sz val="10"/>
        <color theme="1"/>
        <rFont val="Symbol"/>
        <family val="1"/>
        <charset val="2"/>
      </rPr>
      <t>·</t>
    </r>
    <r>
      <rPr>
        <sz val="10"/>
        <color theme="1"/>
        <rFont val="Arial"/>
        <family val="2"/>
      </rPr>
      <t xml:space="preserve"> </t>
    </r>
    <r>
      <rPr>
        <i/>
        <sz val="10"/>
        <color theme="1"/>
        <rFont val="Arial"/>
        <family val="2"/>
      </rPr>
      <t xml:space="preserve">% column </t>
    </r>
    <r>
      <rPr>
        <sz val="10"/>
        <color theme="1"/>
        <rFont val="Arial"/>
        <family val="2"/>
      </rPr>
      <t xml:space="preserve">(columns C to N) shows the percentage of completion for each action in figures (column C) and as traffic-light colour shaded cells (columns D to N).
At the end of each Standard table is a summary table which shows the number and percentage of actions met and not met; and not applicable for some Standards.
A few summary tables are located at the right side of the worksheet:
</t>
    </r>
    <r>
      <rPr>
        <sz val="10"/>
        <color theme="1"/>
        <rFont val="Symbol"/>
        <family val="1"/>
        <charset val="2"/>
      </rPr>
      <t>·</t>
    </r>
    <r>
      <rPr>
        <sz val="10"/>
        <color theme="1"/>
        <rFont val="Arial"/>
        <family val="2"/>
      </rPr>
      <t xml:space="preserve"> Number of actions updated against the number of actions in the National Safety and Quality Cosmetic Surgery Standards
</t>
    </r>
    <r>
      <rPr>
        <sz val="10"/>
        <color theme="1"/>
        <rFont val="Symbol"/>
        <family val="1"/>
        <charset val="2"/>
      </rPr>
      <t>·</t>
    </r>
    <r>
      <rPr>
        <sz val="10"/>
        <color theme="1"/>
        <rFont val="Arial"/>
        <family val="2"/>
      </rPr>
      <t xml:space="preserve"> Summary of actions met, not met and not applicable in raw figures and in percent figures</t>
    </r>
  </si>
  <si>
    <t xml:space="preserve">To update the evidence list:
</t>
  </si>
  <si>
    <t>NSQHS Standards (second edition) corresponding actions</t>
  </si>
  <si>
    <r>
      <t xml:space="preserve">The Service has effective and reliable processes to: 
a.	Regularly review the performance of its workforce
b.	</t>
    </r>
    <r>
      <rPr>
        <b/>
        <sz val="10"/>
        <color theme="1"/>
        <rFont val="Arial"/>
        <family val="2"/>
      </rPr>
      <t xml:space="preserve">Monitor performance to ensure clinicians are adhering to professional standards, codes and guidelines </t>
    </r>
    <r>
      <rPr>
        <sz val="10"/>
        <color theme="1"/>
        <rFont val="Arial"/>
        <family val="2"/>
      </rPr>
      <t xml:space="preserve">
c.	Identify and provide access for training needs 
d.	</t>
    </r>
    <r>
      <rPr>
        <b/>
        <sz val="10"/>
        <color theme="1"/>
        <rFont val="Arial"/>
        <family val="2"/>
      </rPr>
      <t xml:space="preserve">Make mandatory notifications about clinicians as required by legislation and jurisdictional requirements  </t>
    </r>
  </si>
  <si>
    <r>
      <t xml:space="preserve">The Service: 
a.	Supports patients to report complaints 
b.	Has processes to address complaints in a timely way 
c.	Uses information from the analysis of complaints to improve safety and quality 
d.	</t>
    </r>
    <r>
      <rPr>
        <b/>
        <sz val="10"/>
        <color theme="1"/>
        <rFont val="Arial"/>
        <family val="2"/>
      </rPr>
      <t>Provides patients with the contact details of relevant healthcare complaints authorities when there are unresolved complaints</t>
    </r>
  </si>
  <si>
    <r>
      <t xml:space="preserve">The Service: 
a.	</t>
    </r>
    <r>
      <rPr>
        <b/>
        <sz val="10"/>
        <color theme="1"/>
        <rFont val="Arial"/>
        <family val="2"/>
      </rPr>
      <t>Uses reports from clinical quality registries and its administrative, clinical and performance data to identify priorities for safety and quality improvement</t>
    </r>
    <r>
      <rPr>
        <sz val="10"/>
        <color theme="1"/>
        <rFont val="Arial"/>
        <family val="2"/>
      </rPr>
      <t xml:space="preserve">
b.	Acts on, reviews and monitors identified priorities for safety and quality improvement 
c.	Measures changes in safety and quality indicators and outcomes
d.	Provides timely information on safety and quality improvement and performance to the governing body, the workforce and patients</t>
    </r>
  </si>
  <si>
    <r>
      <t xml:space="preserve">The Service:
a.	Provides leadership to develop a culture of safety and quality improvement, and satisfies itself that this culture exists 
b.	Provides leadership to ensure partnering with patients, carers and consumers
c.	Sets priorities and strategic directions for safe and high-quality clinical care, and ensures these are communicated effectively to the workforce 
d.	Establishes and maintains a clinical governance framework and uses the processes within the framework to drive improvements in safety and quality
e.	Clearly defines the safety and quality roles, responsibilities and accountabilities for those governing the Service, management, clinicians and the workforce 
f.	Monitors the action taken as a result of clinical incidents 
g.	Reviews and monitors its progress on safety and quality performance
h.	</t>
    </r>
    <r>
      <rPr>
        <b/>
        <sz val="10"/>
        <color theme="1"/>
        <rFont val="Arial"/>
        <family val="2"/>
      </rPr>
      <t>Establishes and maintains systems for integrating care with other services involved in a patient’s care</t>
    </r>
  </si>
  <si>
    <r>
      <t xml:space="preserve">The Service supports clinicians to communicate with patients about cosmetic surgery to ensure: 
a.	Information is provided in a way that meets the needs of patients, and is easy to understand and use 
b.	The clinical needs of patients are addressed while they are accessing cosmetic surgery 
c.	</t>
    </r>
    <r>
      <rPr>
        <b/>
        <sz val="10"/>
        <color theme="1"/>
        <rFont val="Arial"/>
        <family val="2"/>
      </rPr>
      <t>On discharge, patients are provided with verbal and written information about their ongoing care and what to do if emergency assistance is required</t>
    </r>
  </si>
  <si>
    <t>New action</t>
  </si>
  <si>
    <t>Partial match to NSQHS Standard 1.01</t>
  </si>
  <si>
    <t>Partial match to NSQHS Standards 1.08 and 1.09</t>
  </si>
  <si>
    <t>Partial match to NSQHS Standard 1.14</t>
  </si>
  <si>
    <t>Partial match to NSQHS Standard 1.22</t>
  </si>
  <si>
    <t>Partial match to NSQHS Standard 2.10</t>
  </si>
  <si>
    <t>Partial match to NSQHS Standard 4.08</t>
  </si>
  <si>
    <t>Partial match to NSQHS Standards 4.09 and 1.28</t>
  </si>
  <si>
    <t>Partial match to NSQHS Standard 4.12</t>
  </si>
  <si>
    <t>Partial match the NSQHS Standard 8.08</t>
  </si>
  <si>
    <t>There are 16 worksheets in this workbook. Click on the hyperlinks below to navigate to the relevant worksheet:</t>
  </si>
  <si>
    <t>Standards applicable to the Cosmetic Surgery Module</t>
  </si>
  <si>
    <t>The actions in the Cosmetic Surgery Module are included across 5 of the 7 Standards in the Cosmetic Surgery Standards. There is a separate worksheet for each of those Standards including Clinical Governance, Partnering with Consumers, Medication safety, Comprehensive Care, and Recognising and Responding to Acute Deterioration. 
The worksheet includes columns for the actions, performance rating, estimate of percentage complete, action plan or comments, responsible person or area, due date and priority rating.
Below is a screenshot of the worksheet for the Clinical Governance Standard:</t>
  </si>
  <si>
    <r>
      <t xml:space="preserve">Use the hyperlinks in the </t>
    </r>
    <r>
      <rPr>
        <i/>
        <sz val="10"/>
        <color theme="1"/>
        <rFont val="Arial"/>
        <family val="2"/>
      </rPr>
      <t>Link to evidence column</t>
    </r>
    <r>
      <rPr>
        <sz val="10"/>
        <color theme="1"/>
        <rFont val="Arial"/>
        <family val="2"/>
      </rPr>
      <t xml:space="preserve"> (column D) to navigate to the corresponding evidence list worksheet (EL tab name). The evidence list worksheet has the following columns:
- </t>
    </r>
    <r>
      <rPr>
        <i/>
        <sz val="10"/>
        <color theme="1"/>
        <rFont val="Arial"/>
        <family val="2"/>
      </rPr>
      <t>No.</t>
    </r>
    <r>
      <rPr>
        <sz val="10"/>
        <color theme="1"/>
        <rFont val="Arial"/>
        <family val="2"/>
      </rPr>
      <t xml:space="preserve"> (column B) lists the action numbers, which are hyperlinks to the Standard worksheet. Hyperlink cells are shaded with a pale yellow colour.
- </t>
    </r>
    <r>
      <rPr>
        <i/>
        <sz val="10"/>
        <color theme="1"/>
        <rFont val="Arial"/>
        <family val="2"/>
      </rPr>
      <t xml:space="preserve">Evidence </t>
    </r>
    <r>
      <rPr>
        <sz val="10"/>
        <color theme="1"/>
        <rFont val="Arial"/>
        <family val="2"/>
      </rPr>
      <t xml:space="preserve">(column C) is a free text column to list evidence. 
- </t>
    </r>
    <r>
      <rPr>
        <i/>
        <sz val="10"/>
        <color theme="1"/>
        <rFont val="Arial"/>
        <family val="2"/>
      </rPr>
      <t xml:space="preserve">Comments </t>
    </r>
    <r>
      <rPr>
        <sz val="10"/>
        <color theme="1"/>
        <rFont val="Arial"/>
        <family val="2"/>
      </rPr>
      <t xml:space="preserve">(column D) is another free text column to list additional information about the evidence, such as validity dates, or status and location of a document.
You can add more rows to list evidence if needed. To do this, select the row/s below where you want the new row/s to appear, right click on your mouse and select the Insert Button. To remove rows that are no longer required, select the relevant row/s right click on the mouse and select the Delete Button.
The advantage of listing evidence is separate cells is that you can assign hyperlinks. Hyperlinks allow you to quickly access information available in another file or on a web page.
</t>
    </r>
  </si>
  <si>
    <r>
      <rPr>
        <sz val="10"/>
        <color theme="1"/>
        <rFont val="Symbol"/>
        <family val="1"/>
        <charset val="2"/>
      </rPr>
      <t>·</t>
    </r>
    <r>
      <rPr>
        <sz val="10"/>
        <color theme="1"/>
        <rFont val="Arial"/>
        <family val="2"/>
      </rPr>
      <t xml:space="preserve"> </t>
    </r>
    <r>
      <rPr>
        <i/>
        <sz val="10"/>
        <color theme="1"/>
        <rFont val="Arial"/>
        <family val="2"/>
      </rPr>
      <t>How do you rate your performance</t>
    </r>
    <r>
      <rPr>
        <sz val="10"/>
        <color theme="1"/>
        <rFont val="Arial"/>
        <family val="2"/>
      </rPr>
      <t xml:space="preserve"> (column E) requires you to determine whether your Service meets the requirement of the actions. The available evidence should be able to assist you with determining the ratings in this column.
Entries in this column are limited to the following:
- Met
- Mostly met with some exceptions
- Partially met
- Substantially not met
For some actions, 'not applicable' is an option. Actions where not applicable is an option displays a comment box stating the condition when the action may not be applicable.
You can type your rating in this column or use the drop-down list. If there is a spelling mistake or you typed an entry that is not available, an error message shows that the entry is not valid.
</t>
    </r>
    <r>
      <rPr>
        <sz val="10"/>
        <color theme="1"/>
        <rFont val="Symbol"/>
        <family val="1"/>
        <charset val="2"/>
      </rPr>
      <t>·</t>
    </r>
    <r>
      <rPr>
        <sz val="10"/>
        <color theme="1"/>
        <rFont val="Arial"/>
        <family val="2"/>
      </rPr>
      <t xml:space="preserve"> </t>
    </r>
    <r>
      <rPr>
        <i/>
        <sz val="10"/>
        <color theme="1"/>
        <rFont val="Arial"/>
        <family val="2"/>
      </rPr>
      <t>Estimate of percentage complete</t>
    </r>
    <r>
      <rPr>
        <sz val="10"/>
        <color theme="1"/>
        <rFont val="Arial"/>
        <family val="2"/>
      </rPr>
      <t xml:space="preserve"> (column F) is linked with entries in the </t>
    </r>
    <r>
      <rPr>
        <i/>
        <sz val="10"/>
        <color theme="1"/>
        <rFont val="Arial"/>
        <family val="2"/>
      </rPr>
      <t xml:space="preserve">How do you rate your performance </t>
    </r>
    <r>
      <rPr>
        <sz val="10"/>
        <color theme="1"/>
        <rFont val="Arial"/>
        <family val="2"/>
      </rPr>
      <t xml:space="preserve">column (column E).
A </t>
    </r>
    <r>
      <rPr>
        <i/>
        <sz val="10"/>
        <color theme="1"/>
        <rFont val="Arial"/>
        <family val="2"/>
      </rPr>
      <t xml:space="preserve">met </t>
    </r>
    <r>
      <rPr>
        <sz val="10"/>
        <color theme="1"/>
        <rFont val="Arial"/>
        <family val="2"/>
      </rPr>
      <t xml:space="preserve">rating is equivalent to 100%, </t>
    </r>
    <r>
      <rPr>
        <i/>
        <sz val="10"/>
        <color theme="1"/>
        <rFont val="Arial"/>
        <family val="2"/>
      </rPr>
      <t>mostly met with some exceptions</t>
    </r>
    <r>
      <rPr>
        <sz val="10"/>
        <color theme="1"/>
        <rFont val="Arial"/>
        <family val="2"/>
      </rPr>
      <t xml:space="preserve"> - 80%, </t>
    </r>
    <r>
      <rPr>
        <i/>
        <sz val="10"/>
        <color theme="1"/>
        <rFont val="Arial"/>
        <family val="2"/>
      </rPr>
      <t>partially met</t>
    </r>
    <r>
      <rPr>
        <sz val="10"/>
        <color theme="1"/>
        <rFont val="Arial"/>
        <family val="2"/>
      </rPr>
      <t xml:space="preserve"> - 50% and </t>
    </r>
    <r>
      <rPr>
        <i/>
        <sz val="10"/>
        <color theme="1"/>
        <rFont val="Arial"/>
        <family val="2"/>
      </rPr>
      <t>substantially not met</t>
    </r>
    <r>
      <rPr>
        <sz val="10"/>
        <color theme="1"/>
        <rFont val="Arial"/>
        <family val="2"/>
      </rPr>
      <t xml:space="preserve"> - 20%. For some actions that can be rated not applicable, </t>
    </r>
    <r>
      <rPr>
        <i/>
        <sz val="10"/>
        <color theme="1"/>
        <rFont val="Arial"/>
        <family val="2"/>
      </rPr>
      <t xml:space="preserve">n/a </t>
    </r>
    <r>
      <rPr>
        <sz val="10"/>
        <color theme="1"/>
        <rFont val="Arial"/>
        <family val="2"/>
      </rPr>
      <t>is displayed.</t>
    </r>
  </si>
  <si>
    <r>
      <rPr>
        <sz val="10"/>
        <color theme="1"/>
        <rFont val="Symbol"/>
        <family val="1"/>
        <charset val="2"/>
      </rPr>
      <t>·</t>
    </r>
    <r>
      <rPr>
        <sz val="10"/>
        <color theme="1"/>
        <rFont val="Arial"/>
        <family val="2"/>
      </rPr>
      <t xml:space="preserve"> </t>
    </r>
    <r>
      <rPr>
        <i/>
        <sz val="10"/>
        <color theme="1"/>
        <rFont val="Arial"/>
        <family val="2"/>
      </rPr>
      <t>Action plan or comments</t>
    </r>
    <r>
      <rPr>
        <sz val="10"/>
        <color theme="1"/>
        <rFont val="Arial"/>
        <family val="2"/>
      </rPr>
      <t xml:space="preserve"> (column G) is a free text column that allows you to note any tasks that may be needed to complete the action or to include the reasons why an action is rated not applicable.
</t>
    </r>
    <r>
      <rPr>
        <sz val="10"/>
        <color theme="1"/>
        <rFont val="Symbol"/>
        <family val="1"/>
        <charset val="2"/>
      </rPr>
      <t>·</t>
    </r>
    <r>
      <rPr>
        <sz val="10"/>
        <color theme="1"/>
        <rFont val="Arial"/>
        <family val="2"/>
      </rPr>
      <t xml:space="preserve"> </t>
    </r>
    <r>
      <rPr>
        <i/>
        <sz val="10"/>
        <color theme="1"/>
        <rFont val="Arial"/>
        <family val="2"/>
      </rPr>
      <t xml:space="preserve">Responsible person or area </t>
    </r>
    <r>
      <rPr>
        <sz val="10"/>
        <color theme="1"/>
        <rFont val="Arial"/>
        <family val="2"/>
      </rPr>
      <t xml:space="preserve">(column H) is another free text column that allows you to add the name of the person or group of people with responsibility for ensuring that action is taken.
</t>
    </r>
    <r>
      <rPr>
        <sz val="10"/>
        <color theme="1"/>
        <rFont val="Symbol"/>
        <family val="1"/>
        <charset val="2"/>
      </rPr>
      <t>·</t>
    </r>
    <r>
      <rPr>
        <sz val="10"/>
        <color theme="1"/>
        <rFont val="Arial"/>
        <family val="2"/>
      </rPr>
      <t xml:space="preserve"> </t>
    </r>
    <r>
      <rPr>
        <i/>
        <sz val="10"/>
        <color theme="1"/>
        <rFont val="Arial"/>
        <family val="2"/>
      </rPr>
      <t xml:space="preserve">Due date </t>
    </r>
    <r>
      <rPr>
        <sz val="10"/>
        <color theme="1"/>
        <rFont val="Arial"/>
        <family val="2"/>
      </rPr>
      <t xml:space="preserve">(column I) allows you to add a target date of completion for the action. Entries in this column are limited to dates only.
</t>
    </r>
    <r>
      <rPr>
        <sz val="10"/>
        <color theme="1"/>
        <rFont val="Symbol"/>
        <family val="1"/>
        <charset val="2"/>
      </rPr>
      <t>·</t>
    </r>
    <r>
      <rPr>
        <sz val="10"/>
        <color theme="1"/>
        <rFont val="Arial"/>
        <family val="2"/>
      </rPr>
      <t xml:space="preserve"> </t>
    </r>
    <r>
      <rPr>
        <i/>
        <sz val="10"/>
        <color theme="1"/>
        <rFont val="Arial"/>
        <family val="2"/>
      </rPr>
      <t>Priority</t>
    </r>
    <r>
      <rPr>
        <sz val="10"/>
        <color theme="1"/>
        <rFont val="Arial"/>
        <family val="2"/>
      </rPr>
      <t xml:space="preserve"> (column J) allows you to allocate a priority rating to a task. Entries in this column are limited to the following:
- High
- Medium
- Low
</t>
    </r>
    <r>
      <rPr>
        <sz val="10"/>
        <color theme="1"/>
        <rFont val="Symbol"/>
        <family val="1"/>
        <charset val="2"/>
      </rPr>
      <t>·</t>
    </r>
    <r>
      <rPr>
        <sz val="10"/>
        <color theme="1"/>
        <rFont val="Arial"/>
        <family val="2"/>
      </rPr>
      <t xml:space="preserve"> </t>
    </r>
    <r>
      <rPr>
        <i/>
        <sz val="10"/>
        <color theme="1"/>
        <rFont val="Arial"/>
        <family val="2"/>
      </rPr>
      <t xml:space="preserve">Link to task list </t>
    </r>
    <r>
      <rPr>
        <sz val="10"/>
        <color theme="1"/>
        <rFont val="Arial"/>
        <family val="2"/>
      </rPr>
      <t>(column K) lists hyperlinks to the task list worksheet. Hyperlink cells are shaded with a pale yellow colour.</t>
    </r>
  </si>
  <si>
    <r>
      <rPr>
        <u/>
        <sz val="10"/>
        <color theme="1"/>
        <rFont val="Arial"/>
        <family val="2"/>
      </rPr>
      <t>Option 1: Use the available columns in the Standard worksheet</t>
    </r>
    <r>
      <rPr>
        <sz val="10"/>
        <color theme="1"/>
        <rFont val="Arial"/>
        <family val="2"/>
      </rPr>
      <t xml:space="preserve">
Columns G to K in the Standard worksheet relates to the task list to meet the requirements of the actions. The disadvantage of listing tasks in the Standard worksheet is that you are limited to updating information within a single row.
</t>
    </r>
    <r>
      <rPr>
        <u/>
        <sz val="10"/>
        <color theme="1"/>
        <rFont val="Arial"/>
        <family val="2"/>
      </rPr>
      <t>Option 2: Use the task list worksheet</t>
    </r>
    <r>
      <rPr>
        <sz val="10"/>
        <color theme="1"/>
        <rFont val="Arial"/>
        <family val="2"/>
      </rPr>
      <t xml:space="preserve">
Hide columns G to K in the Standard worksheet by clicking on the Hide Button located above column L.
Use the hyperlinks in the </t>
    </r>
    <r>
      <rPr>
        <i/>
        <sz val="10"/>
        <color theme="1"/>
        <rFont val="Arial"/>
        <family val="2"/>
      </rPr>
      <t xml:space="preserve">Link to task list </t>
    </r>
    <r>
      <rPr>
        <sz val="10"/>
        <color theme="1"/>
        <rFont val="Arial"/>
        <family val="2"/>
      </rPr>
      <t xml:space="preserve">column (column K) to navigate to the corresponding task list worksheet (TL tab name). The task list worksheet has the following columns:
- </t>
    </r>
    <r>
      <rPr>
        <i/>
        <sz val="10"/>
        <color theme="1"/>
        <rFont val="Arial"/>
        <family val="2"/>
      </rPr>
      <t xml:space="preserve">No. </t>
    </r>
    <r>
      <rPr>
        <sz val="10"/>
        <color theme="1"/>
        <rFont val="Arial"/>
        <family val="2"/>
      </rPr>
      <t xml:space="preserve">(column B) lists the action numbers, which are hyperlinks to the Standard worksheet. Hyperlink cells are shaded with a pale yellow colour.
- </t>
    </r>
    <r>
      <rPr>
        <i/>
        <sz val="10"/>
        <color theme="1"/>
        <rFont val="Arial"/>
        <family val="2"/>
      </rPr>
      <t xml:space="preserve">Action plan or comments </t>
    </r>
    <r>
      <rPr>
        <sz val="10"/>
        <color theme="1"/>
        <rFont val="Arial"/>
        <family val="2"/>
      </rPr>
      <t xml:space="preserve">(column C) is the equivalent of column H in the Standard worksheet.
- </t>
    </r>
    <r>
      <rPr>
        <i/>
        <sz val="10"/>
        <color theme="1"/>
        <rFont val="Arial"/>
        <family val="2"/>
      </rPr>
      <t xml:space="preserve">Responsible person or area </t>
    </r>
    <r>
      <rPr>
        <sz val="10"/>
        <color theme="1"/>
        <rFont val="Arial"/>
        <family val="2"/>
      </rPr>
      <t xml:space="preserve">(column D) is the equivalent of column I in the Standard worksheet.
- </t>
    </r>
    <r>
      <rPr>
        <i/>
        <sz val="10"/>
        <color theme="1"/>
        <rFont val="Arial"/>
        <family val="2"/>
      </rPr>
      <t xml:space="preserve">Due date </t>
    </r>
    <r>
      <rPr>
        <sz val="10"/>
        <color theme="1"/>
        <rFont val="Arial"/>
        <family val="2"/>
      </rPr>
      <t xml:space="preserve">(column E) is the equivalent of column J in the Standard worksheet.
- </t>
    </r>
    <r>
      <rPr>
        <i/>
        <sz val="10"/>
        <color theme="1"/>
        <rFont val="Arial"/>
        <family val="2"/>
      </rPr>
      <t xml:space="preserve">Priority </t>
    </r>
    <r>
      <rPr>
        <sz val="10"/>
        <color theme="1"/>
        <rFont val="Arial"/>
        <family val="2"/>
      </rPr>
      <t xml:space="preserve">(column F) is the equivalent of column K in the Standard worksheet.
Unlike the first option, you can list tasks in separate rows. You can add more rows if needed. To do this, select the row/s below where you want the new row/s to appear, right click on your mouse and select the Insert Button. To remove rows that are no longer required, select the relevant row/s right click on the mouse and select the Delete Button.
</t>
    </r>
  </si>
  <si>
    <r>
      <t xml:space="preserve">The column headings in the Standards worksheets are as follows:
• </t>
    </r>
    <r>
      <rPr>
        <i/>
        <sz val="10"/>
        <color theme="1"/>
        <rFont val="Arial"/>
        <family val="2"/>
      </rPr>
      <t>Actions</t>
    </r>
    <r>
      <rPr>
        <sz val="10"/>
        <color theme="1"/>
        <rFont val="Arial"/>
        <family val="2"/>
      </rPr>
      <t xml:space="preserve"> (columns A and B) state the action number and requirements from the Cosmetic Surgery Standards
• </t>
    </r>
    <r>
      <rPr>
        <i/>
        <sz val="10"/>
        <color theme="1"/>
        <rFont val="Arial"/>
        <family val="2"/>
      </rPr>
      <t>NSQHS Standards (second edition) corresponding actions</t>
    </r>
    <r>
      <rPr>
        <sz val="10"/>
        <color theme="1"/>
        <rFont val="Arial"/>
        <family val="2"/>
      </rPr>
      <t xml:space="preserve"> (column C) states the corresponding action in the NSQHS Standards (second edition) and degree of match to this action
• </t>
    </r>
    <r>
      <rPr>
        <i/>
        <sz val="10"/>
        <color theme="1"/>
        <rFont val="Arial"/>
        <family val="2"/>
      </rPr>
      <t>Link to evidence</t>
    </r>
    <r>
      <rPr>
        <sz val="10"/>
        <color theme="1"/>
        <rFont val="Arial"/>
        <family val="2"/>
      </rPr>
      <t xml:space="preserve"> (column D) lists hyperlinks to the evidence list worksheet. Hyperlink cells are shaded with a pale yellow colour.</t>
    </r>
  </si>
  <si>
    <t>Based on the Cosmetic Surgery Standards, September 2024</t>
  </si>
  <si>
    <t>Based on the Cosmetic Surgery Standards, December 2023</t>
  </si>
  <si>
    <t>List of evidence for the Cosmetic Surgery Standards, December 2023</t>
  </si>
  <si>
    <t>Task list for the Cosmetic Surgery Standards, December 2023</t>
  </si>
  <si>
    <t>The Australian Commission on Safety and Quality in Health Care (the Commission) developed this monitoring tool as part of a suite of resources to assist Services implementing the Cosmetic Surgery Module.
This tool supports Services seeking accreditation against both the National Safety and Quality Health Service (NSQHS) Standards 2nd edition and the National Safety and Quality Cosmetic Surgery Standards (Cosmetic Surgery Standards).  
The tool is specific to the Cosmetic Surgery Module and allows Services to track implementation of new and partially matched actions. Services should use this monitoring tool alongside the NSQHS Standards monitoring tool when seeking accreditation against both sets of Standards. Services intending to only implement the Cosmetic Surgery Standards should use the Cosmetic Surgery Standards Monitoring Tool. 
The use of this tool is optional, and it does not need to be provided to assessors as part of accreditation.
Before you proceed, please enter your organisation's name in the space provided below:</t>
  </si>
  <si>
    <r>
      <rPr>
        <b/>
        <sz val="10"/>
        <color rgb="FF004C6E"/>
        <rFont val="Arial"/>
        <family val="2"/>
      </rPr>
      <t>Governance</t>
    </r>
    <r>
      <rPr>
        <sz val="10"/>
        <color rgb="FF004C6E"/>
        <rFont val="Arial"/>
        <family val="2"/>
      </rPr>
      <t>: Clinical Governance Standard worksheet</t>
    </r>
  </si>
  <si>
    <r>
      <rPr>
        <b/>
        <sz val="10"/>
        <color rgb="FF004C6E"/>
        <rFont val="Arial"/>
        <family val="2"/>
      </rPr>
      <t>Gov-EL</t>
    </r>
    <r>
      <rPr>
        <sz val="10"/>
        <color rgb="FF004C6E"/>
        <rFont val="Arial"/>
        <family val="2"/>
      </rPr>
      <t>: Evidence list worksheet for the Clinical Governance Standard</t>
    </r>
  </si>
  <si>
    <r>
      <rPr>
        <b/>
        <sz val="10"/>
        <color rgb="FF004C6E"/>
        <rFont val="Arial"/>
        <family val="2"/>
      </rPr>
      <t>Gov-TL</t>
    </r>
    <r>
      <rPr>
        <sz val="10"/>
        <color rgb="FF004C6E"/>
        <rFont val="Arial"/>
        <family val="2"/>
      </rPr>
      <t>: Task list worksheet for the Clinical Governance Standard</t>
    </r>
  </si>
  <si>
    <r>
      <rPr>
        <b/>
        <sz val="10"/>
        <color rgb="FF004C6E"/>
        <rFont val="Arial"/>
        <family val="2"/>
      </rPr>
      <t>Partnering</t>
    </r>
    <r>
      <rPr>
        <sz val="10"/>
        <color rgb="FF004C6E"/>
        <rFont val="Arial"/>
        <family val="2"/>
      </rPr>
      <t>: Partnering with Consumers Standard worksheet</t>
    </r>
  </si>
  <si>
    <r>
      <rPr>
        <b/>
        <sz val="10"/>
        <color rgb="FF004C6E"/>
        <rFont val="Arial"/>
        <family val="2"/>
      </rPr>
      <t>Part-EL</t>
    </r>
    <r>
      <rPr>
        <sz val="10"/>
        <color rgb="FF004C6E"/>
        <rFont val="Arial"/>
        <family val="2"/>
      </rPr>
      <t>: Evidence list worksheet for the Partnering with Consumers Standard</t>
    </r>
  </si>
  <si>
    <r>
      <rPr>
        <b/>
        <sz val="10"/>
        <color rgb="FF004C6E"/>
        <rFont val="Arial"/>
        <family val="2"/>
      </rPr>
      <t>Part-TL</t>
    </r>
    <r>
      <rPr>
        <sz val="10"/>
        <color rgb="FF004C6E"/>
        <rFont val="Arial"/>
        <family val="2"/>
      </rPr>
      <t>: Task list worksheet for the Partnering with Consumers Standard</t>
    </r>
  </si>
  <si>
    <r>
      <rPr>
        <b/>
        <sz val="10"/>
        <color rgb="FF004C6E"/>
        <rFont val="Arial"/>
        <family val="2"/>
      </rPr>
      <t>MedSafety</t>
    </r>
    <r>
      <rPr>
        <sz val="10"/>
        <color rgb="FF004C6E"/>
        <rFont val="Arial"/>
        <family val="2"/>
      </rPr>
      <t>: Medication Safety Standard worksheet</t>
    </r>
  </si>
  <si>
    <r>
      <rPr>
        <b/>
        <sz val="10"/>
        <color rgb="FF004C6E"/>
        <rFont val="Arial"/>
        <family val="2"/>
      </rPr>
      <t>Med-EL</t>
    </r>
    <r>
      <rPr>
        <sz val="10"/>
        <color rgb="FF004C6E"/>
        <rFont val="Arial"/>
        <family val="2"/>
      </rPr>
      <t>: Evidence list worksheet for the Medication Safety Standard</t>
    </r>
  </si>
  <si>
    <r>
      <rPr>
        <b/>
        <sz val="10"/>
        <color rgb="FF004C6E"/>
        <rFont val="Arial"/>
        <family val="2"/>
      </rPr>
      <t>Med-TL</t>
    </r>
    <r>
      <rPr>
        <sz val="10"/>
        <color rgb="FF004C6E"/>
        <rFont val="Arial"/>
        <family val="2"/>
      </rPr>
      <t>: Task list worksheet for the Medication Safety Standard</t>
    </r>
  </si>
  <si>
    <r>
      <rPr>
        <b/>
        <sz val="10"/>
        <color rgb="FF004C6E"/>
        <rFont val="Arial"/>
        <family val="2"/>
      </rPr>
      <t>CompCare</t>
    </r>
    <r>
      <rPr>
        <sz val="10"/>
        <color rgb="FF004C6E"/>
        <rFont val="Arial"/>
        <family val="2"/>
      </rPr>
      <t>: Comprehensive Care Standard worksheet</t>
    </r>
  </si>
  <si>
    <r>
      <rPr>
        <b/>
        <sz val="10"/>
        <color rgb="FF004C6E"/>
        <rFont val="Arial"/>
        <family val="2"/>
      </rPr>
      <t>Comp-EL</t>
    </r>
    <r>
      <rPr>
        <sz val="10"/>
        <color rgb="FF004C6E"/>
        <rFont val="Arial"/>
        <family val="2"/>
      </rPr>
      <t>: Evidence list worksheet for the Comprehensive Care Standard</t>
    </r>
  </si>
  <si>
    <r>
      <rPr>
        <b/>
        <sz val="10"/>
        <color rgb="FF004C6E"/>
        <rFont val="Arial"/>
        <family val="2"/>
      </rPr>
      <t>Comp-TL</t>
    </r>
    <r>
      <rPr>
        <sz val="10"/>
        <color rgb="FF004C6E"/>
        <rFont val="Arial"/>
        <family val="2"/>
      </rPr>
      <t>: Task list worksheet for the Comprehensive Care Standard</t>
    </r>
  </si>
  <si>
    <r>
      <rPr>
        <b/>
        <sz val="10"/>
        <color rgb="FF004C6E"/>
        <rFont val="Arial"/>
        <family val="2"/>
      </rPr>
      <t>RR</t>
    </r>
    <r>
      <rPr>
        <sz val="10"/>
        <color rgb="FF004C6E"/>
        <rFont val="Arial"/>
        <family val="2"/>
      </rPr>
      <t>: Recognising and Responding to Acute Deterioration Standard worksheet</t>
    </r>
  </si>
  <si>
    <r>
      <rPr>
        <b/>
        <sz val="10"/>
        <color rgb="FF004C6E"/>
        <rFont val="Arial"/>
        <family val="2"/>
      </rPr>
      <t>RR-EL</t>
    </r>
    <r>
      <rPr>
        <sz val="10"/>
        <color rgb="FF004C6E"/>
        <rFont val="Arial"/>
        <family val="2"/>
      </rPr>
      <t>: Evidence list worksheet for the Recognising and Responding to Acute Deterioration Standard</t>
    </r>
  </si>
  <si>
    <r>
      <rPr>
        <b/>
        <sz val="10"/>
        <color rgb="FF004C6E"/>
        <rFont val="Arial"/>
        <family val="2"/>
      </rPr>
      <t>RR-TL</t>
    </r>
    <r>
      <rPr>
        <sz val="10"/>
        <color rgb="FF004C6E"/>
        <rFont val="Arial"/>
        <family val="2"/>
      </rPr>
      <t>: Task list worksheet for the Recognising and Responding to Acute Deterioration Standard</t>
    </r>
  </si>
  <si>
    <r>
      <rPr>
        <b/>
        <sz val="10"/>
        <color rgb="FF004C6E"/>
        <rFont val="Arial"/>
        <family val="2"/>
      </rPr>
      <t>Overview of progress</t>
    </r>
    <r>
      <rPr>
        <sz val="10"/>
        <color rgb="FF004C6E"/>
        <rFont val="Arial"/>
        <family val="2"/>
      </rPr>
      <t>: Summary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</si>
</sst>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C09]dd\-mmmm\-yyyy;@"/>
  </numFmts>
  <fonts count="20">
    <font>
      <sz val="10"/>
      <color theme="1"/>
      <name val="Arial"/>
      <family val="2"/>
    </font>
    <font>
      <sz val="10"/>
      <color theme="1"/>
      <name val="Arial"/>
      <family val="2"/>
    </font>
    <font>
      <sz val="10"/>
      <color rgb="FF0070C0"/>
      <name val="Arial"/>
      <family val="2"/>
    </font>
    <font>
      <b/>
      <sz val="10"/>
      <color theme="0"/>
      <name val="Arial"/>
      <family val="2"/>
    </font>
    <font>
      <b/>
      <sz val="10"/>
      <color theme="1"/>
      <name val="Arial"/>
      <family val="2"/>
    </font>
    <font>
      <sz val="10"/>
      <color theme="0"/>
      <name val="Arial"/>
      <family val="2"/>
    </font>
    <font>
      <sz val="20"/>
      <color theme="1"/>
      <name val="Arial"/>
      <family val="2"/>
    </font>
    <font>
      <sz val="14"/>
      <color theme="1"/>
      <name val="Arial"/>
      <family val="2"/>
    </font>
    <font>
      <sz val="8"/>
      <color theme="0"/>
      <name val="Arial"/>
      <family val="2"/>
    </font>
    <font>
      <sz val="8"/>
      <color theme="1"/>
      <name val="Arial"/>
      <family val="2"/>
    </font>
    <font>
      <b/>
      <sz val="10"/>
      <color indexed="8"/>
      <name val="Arial"/>
      <family val="2"/>
    </font>
    <font>
      <i/>
      <sz val="10"/>
      <color theme="1"/>
      <name val="Arial"/>
      <family val="2"/>
    </font>
    <font>
      <b/>
      <u/>
      <sz val="10"/>
      <color theme="1"/>
      <name val="Arial"/>
      <family val="2"/>
    </font>
    <font>
      <sz val="12"/>
      <color theme="1"/>
      <name val="Arial"/>
      <family val="2"/>
    </font>
    <font>
      <sz val="10"/>
      <color theme="1"/>
      <name val="Symbol"/>
      <family val="1"/>
      <charset val="2"/>
    </font>
    <font>
      <u/>
      <sz val="10"/>
      <color theme="1"/>
      <name val="Arial"/>
      <family val="2"/>
    </font>
    <font>
      <sz val="10"/>
      <color theme="1"/>
      <name val="Arial"/>
      <family val="1"/>
      <charset val="2"/>
    </font>
    <font>
      <sz val="10"/>
      <color rgb="FF007D88"/>
      <name val="Arial"/>
      <family val="2"/>
    </font>
    <font>
      <sz val="10"/>
      <color rgb="FF004C6E"/>
      <name val="Arial"/>
      <family val="2"/>
    </font>
    <font>
      <b/>
      <sz val="10"/>
      <color rgb="FF004C6E"/>
      <name val="Arial"/>
      <family val="2"/>
    </font>
  </fonts>
  <fills count="17">
    <fill>
      <patternFill patternType="none"/>
    </fill>
    <fill>
      <patternFill patternType="gray125"/>
    </fill>
    <fill>
      <patternFill patternType="solid">
        <fgColor rgb="FF00B5CC"/>
        <bgColor indexed="64"/>
      </patternFill>
    </fill>
    <fill>
      <patternFill patternType="solid">
        <fgColor rgb="FF0065A4"/>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theme="9" tint="0.59999389629810485"/>
        <bgColor indexed="64"/>
      </patternFill>
    </fill>
    <fill>
      <patternFill patternType="solid">
        <fgColor rgb="FFC4EAF2"/>
        <bgColor indexed="64"/>
      </patternFill>
    </fill>
    <fill>
      <patternFill patternType="solid">
        <fgColor rgb="FF5F00B7"/>
        <bgColor indexed="64"/>
      </patternFill>
    </fill>
    <fill>
      <patternFill patternType="solid">
        <fgColor rgb="FFD7D7D7"/>
        <bgColor indexed="64"/>
      </patternFill>
    </fill>
    <fill>
      <patternFill patternType="solid">
        <fgColor rgb="FFB32087"/>
        <bgColor indexed="64"/>
      </patternFill>
    </fill>
    <fill>
      <patternFill patternType="solid">
        <fgColor rgb="FF84C500"/>
        <bgColor indexed="64"/>
      </patternFill>
    </fill>
    <fill>
      <patternFill patternType="solid">
        <fgColor rgb="FF3B9D1D"/>
        <bgColor indexed="64"/>
      </patternFill>
    </fill>
    <fill>
      <patternFill patternType="solid">
        <fgColor rgb="FF007BAD"/>
        <bgColor indexed="64"/>
      </patternFill>
    </fill>
    <fill>
      <patternFill patternType="solid">
        <fgColor rgb="FF2636A8"/>
        <bgColor indexed="64"/>
      </patternFill>
    </fill>
    <fill>
      <patternFill patternType="solid">
        <fgColor rgb="FFB1E8F0"/>
        <bgColor indexed="64"/>
      </patternFill>
    </fill>
  </fills>
  <borders count="81">
    <border>
      <left/>
      <right/>
      <top/>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top/>
      <bottom/>
      <diagonal/>
    </border>
    <border>
      <left/>
      <right style="thin">
        <color theme="0" tint="-0.14996795556505021"/>
      </right>
      <top/>
      <bottom/>
      <diagonal/>
    </border>
    <border>
      <left/>
      <right style="thin">
        <color theme="0" tint="-0.14996795556505021"/>
      </right>
      <top/>
      <bottom style="thin">
        <color theme="0" tint="-0.14996795556505021"/>
      </bottom>
      <diagonal/>
    </border>
    <border>
      <left/>
      <right/>
      <top/>
      <bottom style="thin">
        <color theme="0"/>
      </bottom>
      <diagonal/>
    </border>
    <border>
      <left/>
      <right style="thin">
        <color theme="0" tint="-0.14996795556505021"/>
      </right>
      <top/>
      <bottom style="thin">
        <color theme="0"/>
      </bottom>
      <diagonal/>
    </border>
    <border>
      <left/>
      <right/>
      <top style="thin">
        <color theme="0"/>
      </top>
      <bottom style="thin">
        <color theme="0"/>
      </bottom>
      <diagonal/>
    </border>
    <border>
      <left/>
      <right style="thin">
        <color theme="0" tint="-0.14996795556505021"/>
      </right>
      <top style="thin">
        <color theme="0"/>
      </top>
      <bottom style="thin">
        <color theme="0"/>
      </bottom>
      <diagonal/>
    </border>
    <border>
      <left/>
      <right/>
      <top style="thin">
        <color theme="0"/>
      </top>
      <bottom style="thin">
        <color theme="0" tint="-0.14996795556505021"/>
      </bottom>
      <diagonal/>
    </border>
    <border>
      <left/>
      <right style="thin">
        <color theme="0" tint="-0.14996795556505021"/>
      </right>
      <top style="thin">
        <color theme="0"/>
      </top>
      <bottom style="thin">
        <color theme="0" tint="-0.14996795556505021"/>
      </bottom>
      <diagonal/>
    </border>
    <border>
      <left/>
      <right/>
      <top style="thin">
        <color theme="0"/>
      </top>
      <bottom/>
      <diagonal/>
    </border>
    <border>
      <left/>
      <right/>
      <top style="thin">
        <color theme="0" tint="-0.14996795556505021"/>
      </top>
      <bottom style="thin">
        <color theme="0" tint="-0.14993743705557422"/>
      </bottom>
      <diagonal/>
    </border>
    <border>
      <left/>
      <right style="thin">
        <color theme="0" tint="-0.14993743705557422"/>
      </right>
      <top style="thin">
        <color theme="0" tint="-0.14996795556505021"/>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right style="thin">
        <color theme="0" tint="-0.14993743705557422"/>
      </right>
      <top/>
      <bottom style="thin">
        <color theme="0"/>
      </bottom>
      <diagonal/>
    </border>
    <border>
      <left/>
      <right style="thin">
        <color theme="0" tint="-0.14993743705557422"/>
      </right>
      <top style="thin">
        <color theme="0"/>
      </top>
      <bottom/>
      <diagonal/>
    </border>
    <border>
      <left/>
      <right style="thin">
        <color theme="0" tint="-0.14993743705557422"/>
      </right>
      <top style="thin">
        <color theme="0"/>
      </top>
      <bottom style="thin">
        <color theme="0"/>
      </bottom>
      <diagonal/>
    </border>
    <border>
      <left style="thin">
        <color theme="0" tint="-0.14990691854609822"/>
      </left>
      <right/>
      <top style="thin">
        <color theme="0" tint="-0.14993743705557422"/>
      </top>
      <bottom style="thin">
        <color theme="0" tint="-0.14996795556505021"/>
      </bottom>
      <diagonal/>
    </border>
    <border>
      <left style="thin">
        <color theme="0" tint="-0.14990691854609822"/>
      </left>
      <right/>
      <top style="thin">
        <color theme="0" tint="-0.14996795556505021"/>
      </top>
      <bottom style="thin">
        <color theme="0" tint="-0.14996795556505021"/>
      </bottom>
      <diagonal/>
    </border>
    <border>
      <left style="thin">
        <color theme="0" tint="-0.14990691854609822"/>
      </left>
      <right style="thin">
        <color theme="0" tint="-0.14993743705557422"/>
      </right>
      <top style="thin">
        <color theme="0" tint="-0.14990691854609822"/>
      </top>
      <bottom/>
      <diagonal/>
    </border>
    <border>
      <left style="thin">
        <color theme="0" tint="-0.14993743705557422"/>
      </left>
      <right style="thin">
        <color theme="0" tint="-0.14993743705557422"/>
      </right>
      <top style="thin">
        <color theme="0" tint="-0.14990691854609822"/>
      </top>
      <bottom/>
      <diagonal/>
    </border>
    <border>
      <left style="thin">
        <color theme="0" tint="-0.14993743705557422"/>
      </left>
      <right/>
      <top style="thin">
        <color theme="0" tint="-0.14990691854609822"/>
      </top>
      <bottom style="thin">
        <color theme="0" tint="-0.14993743705557422"/>
      </bottom>
      <diagonal/>
    </border>
    <border>
      <left/>
      <right/>
      <top style="thin">
        <color theme="0" tint="-0.14990691854609822"/>
      </top>
      <bottom style="thin">
        <color theme="0" tint="-0.14993743705557422"/>
      </bottom>
      <diagonal/>
    </border>
    <border>
      <left/>
      <right style="thin">
        <color theme="0" tint="-0.14993743705557422"/>
      </right>
      <top style="thin">
        <color theme="0" tint="-0.14990691854609822"/>
      </top>
      <bottom style="thin">
        <color theme="0" tint="-0.14993743705557422"/>
      </bottom>
      <diagonal/>
    </border>
    <border>
      <left style="thin">
        <color theme="0" tint="-0.14993743705557422"/>
      </left>
      <right style="thin">
        <color theme="0" tint="-0.14990691854609822"/>
      </right>
      <top style="thin">
        <color theme="0" tint="-0.14990691854609822"/>
      </top>
      <bottom style="thin">
        <color theme="0" tint="-0.14993743705557422"/>
      </bottom>
      <diagonal/>
    </border>
    <border>
      <left style="thin">
        <color theme="0" tint="-0.14990691854609822"/>
      </left>
      <right style="thin">
        <color theme="0" tint="-0.14993743705557422"/>
      </right>
      <top/>
      <bottom style="thin">
        <color theme="0" tint="-0.14993743705557422"/>
      </bottom>
      <diagonal/>
    </border>
    <border>
      <left style="thin">
        <color theme="0" tint="-0.14993743705557422"/>
      </left>
      <right style="thin">
        <color theme="0" tint="-0.14990691854609822"/>
      </right>
      <top style="thin">
        <color theme="0" tint="-0.14993743705557422"/>
      </top>
      <bottom style="thin">
        <color theme="0" tint="-0.14993743705557422"/>
      </bottom>
      <diagonal/>
    </border>
    <border>
      <left style="thin">
        <color theme="0" tint="-0.14990691854609822"/>
      </left>
      <right/>
      <top/>
      <bottom/>
      <diagonal/>
    </border>
    <border>
      <left/>
      <right style="thin">
        <color theme="0" tint="-0.14990691854609822"/>
      </right>
      <top/>
      <bottom/>
      <diagonal/>
    </border>
    <border>
      <left/>
      <right style="thin">
        <color theme="0" tint="-0.14990691854609822"/>
      </right>
      <top/>
      <bottom style="thin">
        <color theme="0"/>
      </bottom>
      <diagonal/>
    </border>
    <border>
      <left/>
      <right style="thin">
        <color theme="0" tint="-0.14990691854609822"/>
      </right>
      <top style="thin">
        <color theme="0"/>
      </top>
      <bottom style="thin">
        <color theme="0"/>
      </bottom>
      <diagonal/>
    </border>
    <border>
      <left style="thin">
        <color theme="0" tint="-0.14993743705557422"/>
      </left>
      <right/>
      <top style="thin">
        <color theme="0" tint="-0.14993743705557422"/>
      </top>
      <bottom style="thin">
        <color theme="0" tint="-0.14990691854609822"/>
      </bottom>
      <diagonal/>
    </border>
    <border>
      <left/>
      <right/>
      <top style="thin">
        <color theme="0" tint="-0.14993743705557422"/>
      </top>
      <bottom style="thin">
        <color theme="0" tint="-0.14990691854609822"/>
      </bottom>
      <diagonal/>
    </border>
    <border>
      <left/>
      <right style="thin">
        <color theme="0" tint="-0.14993743705557422"/>
      </right>
      <top style="thin">
        <color theme="0" tint="-0.14993743705557422"/>
      </top>
      <bottom style="thin">
        <color theme="0" tint="-0.14990691854609822"/>
      </bottom>
      <diagonal/>
    </border>
    <border>
      <left style="thin">
        <color theme="0" tint="-0.149937437055574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3743705557422"/>
      </right>
      <top style="thin">
        <color theme="0" tint="-0.14990691854609822"/>
      </top>
      <bottom style="thin">
        <color theme="0" tint="-0.14990691854609822"/>
      </bottom>
      <diagonal/>
    </border>
    <border>
      <left style="thin">
        <color theme="0" tint="-0.14990691854609822"/>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right style="thin">
        <color theme="0" tint="-0.14993743705557422"/>
      </right>
      <top style="thin">
        <color theme="0" tint="-0.14996795556505021"/>
      </top>
      <bottom style="thin">
        <color theme="0" tint="-0.14996795556505021"/>
      </bottom>
      <diagonal/>
    </border>
    <border>
      <left/>
      <right style="thin">
        <color theme="0" tint="-0.14990691854609822"/>
      </right>
      <top style="thin">
        <color theme="0" tint="-0.14993743705557422"/>
      </top>
      <bottom style="thin">
        <color theme="0" tint="-0.1499069185460982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14996795556505021"/>
      </left>
      <right style="thin">
        <color theme="0"/>
      </right>
      <top style="thin">
        <color theme="0" tint="-0.14996795556505021"/>
      </top>
      <bottom style="thin">
        <color theme="0"/>
      </bottom>
      <diagonal/>
    </border>
    <border>
      <left style="thin">
        <color theme="0"/>
      </left>
      <right style="thin">
        <color theme="0"/>
      </right>
      <top style="thin">
        <color theme="0" tint="-0.14996795556505021"/>
      </top>
      <bottom style="thin">
        <color theme="0"/>
      </bottom>
      <diagonal/>
    </border>
    <border>
      <left style="thin">
        <color theme="0"/>
      </left>
      <right style="thin">
        <color theme="0"/>
      </right>
      <top/>
      <bottom style="thin">
        <color theme="0"/>
      </bottom>
      <diagonal/>
    </border>
    <border>
      <left style="thin">
        <color theme="0" tint="-0.14996795556505021"/>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right/>
      <top style="thin">
        <color theme="0" tint="-0.14996795556505021"/>
      </top>
      <bottom/>
      <diagonal/>
    </border>
    <border>
      <left style="thin">
        <color theme="0"/>
      </left>
      <right/>
      <top style="thin">
        <color theme="0" tint="-0.14993743705557422"/>
      </top>
      <bottom style="thin">
        <color theme="0"/>
      </bottom>
      <diagonal/>
    </border>
    <border>
      <left style="thin">
        <color theme="0"/>
      </left>
      <right/>
      <top style="thin">
        <color theme="0"/>
      </top>
      <bottom style="thin">
        <color theme="0"/>
      </bottom>
      <diagonal/>
    </border>
    <border>
      <left/>
      <right style="thin">
        <color theme="0"/>
      </right>
      <top style="thin">
        <color theme="0" tint="-0.14996795556505021"/>
      </top>
      <bottom style="thin">
        <color theme="0"/>
      </bottom>
      <diagonal/>
    </border>
    <border>
      <left/>
      <right style="thin">
        <color theme="0"/>
      </right>
      <top style="thin">
        <color theme="0"/>
      </top>
      <bottom style="thin">
        <color theme="0"/>
      </bottom>
      <diagonal/>
    </border>
    <border>
      <left style="thin">
        <color theme="0" tint="-0.14993743705557422"/>
      </left>
      <right/>
      <top style="thin">
        <color theme="0" tint="-0.14996795556505021"/>
      </top>
      <bottom style="thin">
        <color theme="0" tint="-0.14990691854609822"/>
      </bottom>
      <diagonal/>
    </border>
    <border>
      <left/>
      <right style="thin">
        <color theme="0" tint="-0.14993743705557422"/>
      </right>
      <top style="thin">
        <color theme="0" tint="-0.14996795556505021"/>
      </top>
      <bottom style="thin">
        <color theme="0" tint="-0.14990691854609822"/>
      </bottom>
      <diagonal/>
    </border>
    <border>
      <left style="thin">
        <color theme="0" tint="-0.14996795556505021"/>
      </left>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3743705557422"/>
      </bottom>
      <diagonal/>
    </border>
    <border>
      <left/>
      <right style="thin">
        <color theme="0" tint="-0.14993743705557422"/>
      </right>
      <top style="thin">
        <color theme="0" tint="-0.14996795556505021"/>
      </top>
      <bottom/>
      <diagonal/>
    </border>
  </borders>
  <cellStyleXfs count="4">
    <xf numFmtId="0" fontId="0" fillId="0" borderId="0">
      <alignment vertical="top"/>
    </xf>
    <xf numFmtId="9" fontId="1" fillId="0" borderId="0" applyFont="0" applyFill="0" applyBorder="0" applyAlignment="0" applyProtection="0"/>
    <xf numFmtId="0" fontId="2" fillId="0" borderId="0" applyNumberFormat="0" applyFill="0" applyBorder="0" applyAlignment="0" applyProtection="0">
      <alignment vertical="top"/>
    </xf>
    <xf numFmtId="0" fontId="2" fillId="0" borderId="0" applyNumberFormat="0" applyFill="0" applyBorder="0" applyAlignment="0" applyProtection="0">
      <alignment vertical="top"/>
    </xf>
  </cellStyleXfs>
  <cellXfs count="373">
    <xf numFmtId="0" fontId="0" fillId="0" borderId="0" xfId="0">
      <alignment vertical="top"/>
    </xf>
    <xf numFmtId="0" fontId="0" fillId="0" borderId="0" xfId="0" applyAlignment="1">
      <alignment horizontal="left" vertical="top"/>
    </xf>
    <xf numFmtId="0" fontId="0" fillId="0" borderId="2" xfId="0" applyBorder="1" applyAlignment="1">
      <alignment horizontal="left" vertical="top" wrapText="1"/>
    </xf>
    <xf numFmtId="9" fontId="0" fillId="0" borderId="0" xfId="1" applyFont="1" applyAlignment="1">
      <alignment horizontal="left" vertical="top"/>
    </xf>
    <xf numFmtId="0" fontId="0" fillId="0" borderId="1" xfId="0" applyBorder="1" applyAlignment="1">
      <alignment horizontal="left" vertical="top" indent="1"/>
    </xf>
    <xf numFmtId="0" fontId="0" fillId="0" borderId="2" xfId="0" applyBorder="1" applyAlignment="1">
      <alignment horizontal="center" vertical="top" wrapText="1"/>
    </xf>
    <xf numFmtId="0" fontId="7" fillId="0" borderId="2" xfId="0" applyFont="1" applyBorder="1" applyAlignment="1">
      <alignment horizontal="center" vertical="top" wrapText="1"/>
    </xf>
    <xf numFmtId="9" fontId="7" fillId="0" borderId="2" xfId="1" applyFont="1" applyBorder="1" applyAlignment="1">
      <alignment horizontal="center" vertical="top" wrapText="1"/>
    </xf>
    <xf numFmtId="0" fontId="4" fillId="0" borderId="0" xfId="0" applyFont="1" applyAlignment="1">
      <alignment horizontal="left" vertical="top"/>
    </xf>
    <xf numFmtId="0" fontId="4" fillId="0" borderId="0" xfId="0" applyFont="1">
      <alignment vertical="top"/>
    </xf>
    <xf numFmtId="0" fontId="6" fillId="0" borderId="0" xfId="0" applyFont="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9" fontId="0" fillId="0" borderId="0" xfId="1" applyFont="1" applyBorder="1" applyAlignment="1">
      <alignment horizontal="center" vertical="top"/>
    </xf>
    <xf numFmtId="0" fontId="0" fillId="0" borderId="13" xfId="0" applyBorder="1" applyAlignment="1">
      <alignment horizontal="left" vertical="top"/>
    </xf>
    <xf numFmtId="0" fontId="0" fillId="0" borderId="14" xfId="0" applyBorder="1" applyAlignment="1">
      <alignment horizontal="left" vertical="top"/>
    </xf>
    <xf numFmtId="9" fontId="0" fillId="0" borderId="8" xfId="1" applyFont="1" applyBorder="1" applyAlignment="1">
      <alignment horizontal="center" vertical="top"/>
    </xf>
    <xf numFmtId="0" fontId="0" fillId="0" borderId="9" xfId="0" applyBorder="1" applyAlignment="1">
      <alignment horizontal="center" vertical="top"/>
    </xf>
    <xf numFmtId="9" fontId="0" fillId="0" borderId="9" xfId="1" applyFont="1" applyBorder="1" applyAlignment="1">
      <alignment horizontal="center" vertical="top"/>
    </xf>
    <xf numFmtId="0" fontId="4" fillId="0" borderId="13" xfId="0" applyFont="1"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6" fillId="0" borderId="0" xfId="0" applyFont="1">
      <alignment vertical="top"/>
    </xf>
    <xf numFmtId="0" fontId="4" fillId="0" borderId="6" xfId="0" applyFont="1" applyBorder="1" applyAlignment="1">
      <alignment horizontal="center" vertical="center"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7" fillId="0" borderId="6" xfId="0" applyFont="1" applyBorder="1" applyAlignment="1">
      <alignment horizontal="center" vertical="top" wrapText="1"/>
    </xf>
    <xf numFmtId="0" fontId="0" fillId="0" borderId="9" xfId="0" applyBorder="1" applyAlignment="1">
      <alignment horizontal="center" vertical="center"/>
    </xf>
    <xf numFmtId="9" fontId="0" fillId="0" borderId="9" xfId="1" applyFont="1" applyBorder="1" applyAlignment="1">
      <alignment horizontal="center" vertical="center"/>
    </xf>
    <xf numFmtId="2" fontId="0" fillId="0" borderId="0" xfId="0" applyNumberFormat="1" applyAlignment="1">
      <alignment horizontal="left" vertical="top"/>
    </xf>
    <xf numFmtId="9" fontId="7" fillId="0" borderId="6" xfId="1" applyFont="1" applyBorder="1" applyAlignment="1">
      <alignment horizontal="center" vertical="top" wrapText="1"/>
    </xf>
    <xf numFmtId="0" fontId="0" fillId="0" borderId="6" xfId="0" applyBorder="1" applyAlignment="1">
      <alignment horizontal="left" vertical="top" indent="1"/>
    </xf>
    <xf numFmtId="2" fontId="0" fillId="0" borderId="6" xfId="0" applyNumberFormat="1" applyBorder="1" applyAlignment="1">
      <alignment horizontal="left" vertical="top" indent="1"/>
    </xf>
    <xf numFmtId="0" fontId="6" fillId="0" borderId="0" xfId="0" applyFont="1" applyAlignment="1">
      <alignment horizontal="left" vertical="top"/>
    </xf>
    <xf numFmtId="0" fontId="0" fillId="0" borderId="6" xfId="0" applyBorder="1" applyAlignment="1">
      <alignment horizontal="center" vertical="top"/>
    </xf>
    <xf numFmtId="9" fontId="0" fillId="0" borderId="26" xfId="1" applyFont="1" applyBorder="1" applyAlignment="1">
      <alignment horizontal="center" vertical="top"/>
    </xf>
    <xf numFmtId="0" fontId="4" fillId="0" borderId="28" xfId="0" applyFont="1"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0" fontId="0" fillId="0" borderId="31" xfId="0" applyBorder="1" applyAlignment="1">
      <alignment horizontal="left" vertical="top"/>
    </xf>
    <xf numFmtId="0" fontId="0" fillId="0" borderId="32" xfId="0" applyBorder="1" applyAlignment="1">
      <alignment horizontal="left" vertical="top"/>
    </xf>
    <xf numFmtId="0" fontId="0" fillId="0" borderId="36" xfId="0" applyBorder="1" applyAlignment="1">
      <alignment horizontal="left" vertical="top"/>
    </xf>
    <xf numFmtId="0" fontId="0" fillId="0" borderId="37" xfId="0" applyBorder="1" applyAlignment="1">
      <alignment horizontal="left" vertical="top"/>
    </xf>
    <xf numFmtId="0" fontId="0" fillId="0" borderId="38" xfId="0" applyBorder="1" applyAlignment="1">
      <alignment horizontal="left" vertical="top"/>
    </xf>
    <xf numFmtId="0" fontId="0" fillId="0" borderId="7" xfId="0" applyBorder="1" applyAlignment="1">
      <alignment horizontal="center" vertical="top"/>
    </xf>
    <xf numFmtId="0" fontId="0" fillId="0" borderId="5" xfId="0" applyBorder="1" applyAlignment="1">
      <alignment horizontal="center" vertical="top"/>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0" fillId="0" borderId="4" xfId="0" applyBorder="1">
      <alignment vertical="top"/>
    </xf>
    <xf numFmtId="0" fontId="0" fillId="0" borderId="39" xfId="0" applyBorder="1" applyAlignment="1">
      <alignment horizontal="center" vertical="top"/>
    </xf>
    <xf numFmtId="0" fontId="0" fillId="0" borderId="8" xfId="0" applyBorder="1" applyAlignment="1">
      <alignment horizontal="center" vertical="top"/>
    </xf>
    <xf numFmtId="0" fontId="0" fillId="0" borderId="15" xfId="0" applyBorder="1" applyAlignment="1">
      <alignment horizontal="center" vertical="top"/>
    </xf>
    <xf numFmtId="0" fontId="0" fillId="0" borderId="40" xfId="0" applyBorder="1" applyAlignment="1">
      <alignment horizontal="center" vertical="top"/>
    </xf>
    <xf numFmtId="9" fontId="0" fillId="0" borderId="39" xfId="1" applyFont="1" applyBorder="1" applyAlignment="1">
      <alignment horizontal="center" vertical="top"/>
    </xf>
    <xf numFmtId="9" fontId="0" fillId="0" borderId="15" xfId="1" applyFont="1" applyBorder="1" applyAlignment="1">
      <alignment horizontal="center" vertical="top"/>
    </xf>
    <xf numFmtId="0" fontId="0" fillId="0" borderId="33" xfId="0" applyBorder="1" applyAlignment="1">
      <alignment horizontal="center" vertical="top"/>
    </xf>
    <xf numFmtId="0" fontId="0" fillId="0" borderId="34" xfId="0" applyBorder="1" applyAlignment="1">
      <alignment horizontal="center" vertical="top"/>
    </xf>
    <xf numFmtId="0" fontId="0" fillId="0" borderId="35" xfId="0" applyBorder="1" applyAlignment="1">
      <alignment horizontal="center" vertical="top"/>
    </xf>
    <xf numFmtId="0" fontId="0" fillId="0" borderId="46" xfId="0" applyBorder="1" applyAlignment="1">
      <alignment horizontal="center" vertical="center"/>
    </xf>
    <xf numFmtId="9" fontId="0" fillId="0" borderId="48" xfId="1" applyFont="1" applyBorder="1" applyAlignment="1">
      <alignment horizontal="center" vertical="center"/>
    </xf>
    <xf numFmtId="0" fontId="4" fillId="0" borderId="49" xfId="0" applyFont="1" applyBorder="1" applyAlignment="1">
      <alignment horizontal="left" vertical="top"/>
    </xf>
    <xf numFmtId="0" fontId="0" fillId="0" borderId="50" xfId="0" applyBorder="1" applyAlignment="1">
      <alignment horizontal="left" vertical="top"/>
    </xf>
    <xf numFmtId="0" fontId="0" fillId="0" borderId="49" xfId="0" applyBorder="1" applyAlignment="1">
      <alignment horizontal="left" vertical="top"/>
    </xf>
    <xf numFmtId="0" fontId="0" fillId="0" borderId="51" xfId="0" applyBorder="1" applyAlignment="1">
      <alignment horizontal="left" vertical="top"/>
    </xf>
    <xf numFmtId="0" fontId="0" fillId="0" borderId="52" xfId="0" applyBorder="1" applyAlignment="1">
      <alignment horizontal="left" vertical="top"/>
    </xf>
    <xf numFmtId="0" fontId="3" fillId="2" borderId="56" xfId="0" applyFont="1" applyFill="1" applyBorder="1" applyAlignment="1">
      <alignment horizontal="left" vertical="top"/>
    </xf>
    <xf numFmtId="0" fontId="5" fillId="3" borderId="57" xfId="0" applyFont="1" applyFill="1" applyBorder="1" applyAlignment="1">
      <alignment horizontal="left" vertical="top"/>
    </xf>
    <xf numFmtId="0" fontId="0" fillId="0" borderId="57" xfId="0" applyBorder="1" applyAlignment="1">
      <alignment horizontal="left" vertical="top" wrapText="1"/>
    </xf>
    <xf numFmtId="0" fontId="0" fillId="0" borderId="60" xfId="0" applyBorder="1" applyAlignment="1">
      <alignment horizontal="left" vertical="top" wrapText="1"/>
    </xf>
    <xf numFmtId="0" fontId="4" fillId="4" borderId="4" xfId="0" applyFont="1" applyFill="1" applyBorder="1" applyAlignment="1">
      <alignment horizontal="left" vertical="top"/>
    </xf>
    <xf numFmtId="0" fontId="0" fillId="4" borderId="7" xfId="0" applyFill="1" applyBorder="1" applyAlignment="1">
      <alignment horizontal="left" vertical="top" wrapText="1"/>
    </xf>
    <xf numFmtId="0" fontId="0" fillId="4" borderId="7" xfId="0" applyFill="1" applyBorder="1" applyAlignment="1">
      <alignment horizontal="center" vertical="top" wrapText="1"/>
    </xf>
    <xf numFmtId="0" fontId="3" fillId="3" borderId="59" xfId="0" applyFont="1" applyFill="1" applyBorder="1" applyAlignment="1">
      <alignment horizontal="left" vertical="top"/>
    </xf>
    <xf numFmtId="0" fontId="4" fillId="4" borderId="59" xfId="0" applyFont="1" applyFill="1" applyBorder="1" applyAlignment="1">
      <alignment horizontal="left" vertical="top"/>
    </xf>
    <xf numFmtId="0" fontId="0" fillId="4" borderId="57" xfId="0" applyFill="1" applyBorder="1" applyAlignment="1">
      <alignment horizontal="left" vertical="top"/>
    </xf>
    <xf numFmtId="0" fontId="4" fillId="4" borderId="56" xfId="0" applyFont="1" applyFill="1" applyBorder="1" applyAlignment="1">
      <alignment horizontal="left" vertical="top"/>
    </xf>
    <xf numFmtId="164" fontId="0" fillId="4" borderId="7" xfId="0" applyNumberFormat="1" applyFill="1" applyBorder="1" applyAlignment="1">
      <alignment horizontal="center" vertical="top" wrapText="1"/>
    </xf>
    <xf numFmtId="164" fontId="0" fillId="0" borderId="6" xfId="0" applyNumberFormat="1" applyBorder="1" applyAlignment="1">
      <alignment horizontal="center" vertical="top" wrapText="1"/>
    </xf>
    <xf numFmtId="0" fontId="0" fillId="4" borderId="5" xfId="0" applyFill="1" applyBorder="1" applyAlignment="1">
      <alignment horizontal="center" vertical="top" wrapText="1"/>
    </xf>
    <xf numFmtId="164" fontId="0" fillId="0" borderId="2" xfId="0" applyNumberFormat="1" applyBorder="1" applyAlignment="1">
      <alignment horizontal="center" vertical="top" wrapText="1"/>
    </xf>
    <xf numFmtId="0" fontId="0" fillId="0" borderId="58" xfId="0" applyBorder="1" applyAlignment="1">
      <alignment horizontal="left" vertical="top" wrapText="1"/>
    </xf>
    <xf numFmtId="0" fontId="0" fillId="4" borderId="57" xfId="0" applyFill="1" applyBorder="1" applyAlignment="1">
      <alignment horizontal="left" vertical="top" wrapText="1"/>
    </xf>
    <xf numFmtId="0" fontId="0" fillId="4" borderId="58" xfId="0" applyFill="1" applyBorder="1" applyAlignment="1">
      <alignment horizontal="left" vertical="top" wrapText="1"/>
    </xf>
    <xf numFmtId="0" fontId="5" fillId="2" borderId="57" xfId="0" applyFont="1" applyFill="1" applyBorder="1" applyAlignment="1">
      <alignment horizontal="left" vertical="top" wrapText="1"/>
    </xf>
    <xf numFmtId="0" fontId="5" fillId="2" borderId="58" xfId="0" applyFont="1" applyFill="1" applyBorder="1" applyAlignment="1">
      <alignment horizontal="left" vertical="top" wrapText="1"/>
    </xf>
    <xf numFmtId="0" fontId="5" fillId="3" borderId="57" xfId="0" applyFont="1" applyFill="1" applyBorder="1" applyAlignment="1">
      <alignment horizontal="left" vertical="top" wrapText="1"/>
    </xf>
    <xf numFmtId="0" fontId="0" fillId="0" borderId="7" xfId="0" applyBorder="1" applyAlignment="1">
      <alignment horizontal="center" vertical="top" wrapText="1"/>
    </xf>
    <xf numFmtId="0" fontId="0" fillId="0" borderId="11" xfId="0" applyBorder="1" applyAlignment="1">
      <alignment horizontal="center" vertical="top" wrapText="1"/>
    </xf>
    <xf numFmtId="164" fontId="0" fillId="0" borderId="7" xfId="0" applyNumberFormat="1" applyBorder="1" applyAlignment="1">
      <alignment horizontal="center" vertical="top" wrapText="1"/>
    </xf>
    <xf numFmtId="164" fontId="0" fillId="0" borderId="11" xfId="0" applyNumberFormat="1" applyBorder="1" applyAlignment="1">
      <alignment horizontal="center" vertical="top" wrapText="1"/>
    </xf>
    <xf numFmtId="0" fontId="0" fillId="0" borderId="57" xfId="0" applyBorder="1" applyAlignment="1">
      <alignment horizontal="center" vertical="top" wrapText="1"/>
    </xf>
    <xf numFmtId="164" fontId="0" fillId="0" borderId="57" xfId="0" applyNumberFormat="1" applyBorder="1" applyAlignment="1">
      <alignment horizontal="center" vertical="top" wrapText="1"/>
    </xf>
    <xf numFmtId="0" fontId="0" fillId="4" borderId="57" xfId="0" applyFill="1" applyBorder="1" applyAlignment="1">
      <alignment horizontal="center" vertical="top" wrapText="1"/>
    </xf>
    <xf numFmtId="0" fontId="5" fillId="2" borderId="57" xfId="0" applyFont="1" applyFill="1" applyBorder="1" applyAlignment="1">
      <alignment horizontal="center" vertical="top" wrapText="1"/>
    </xf>
    <xf numFmtId="0" fontId="5" fillId="2" borderId="60" xfId="0" applyFont="1" applyFill="1" applyBorder="1" applyAlignment="1">
      <alignment horizontal="center" vertical="top" wrapText="1"/>
    </xf>
    <xf numFmtId="164" fontId="0" fillId="4" borderId="57" xfId="0" applyNumberFormat="1" applyFill="1" applyBorder="1" applyAlignment="1">
      <alignment horizontal="center" vertical="top" wrapText="1"/>
    </xf>
    <xf numFmtId="164" fontId="5" fillId="2" borderId="57" xfId="0" applyNumberFormat="1" applyFont="1" applyFill="1" applyBorder="1" applyAlignment="1">
      <alignment horizontal="center" vertical="top" wrapText="1"/>
    </xf>
    <xf numFmtId="0" fontId="5" fillId="3" borderId="60" xfId="0" applyFont="1" applyFill="1" applyBorder="1" applyAlignment="1">
      <alignment horizontal="center" vertical="top" wrapText="1"/>
    </xf>
    <xf numFmtId="0" fontId="5" fillId="3" borderId="54" xfId="0" applyFont="1" applyFill="1" applyBorder="1" applyAlignment="1">
      <alignment horizontal="center" vertical="top" wrapText="1"/>
    </xf>
    <xf numFmtId="0" fontId="5" fillId="3" borderId="62" xfId="0" applyFont="1" applyFill="1" applyBorder="1" applyAlignment="1">
      <alignment horizontal="center" vertical="top" wrapText="1"/>
    </xf>
    <xf numFmtId="0" fontId="5" fillId="3" borderId="57" xfId="0" applyFont="1" applyFill="1" applyBorder="1" applyAlignment="1">
      <alignment horizontal="center" vertical="top" wrapText="1"/>
    </xf>
    <xf numFmtId="0" fontId="4" fillId="0" borderId="4" xfId="0" applyFont="1" applyBorder="1" applyAlignment="1">
      <alignment horizontal="center" vertical="center" wrapText="1"/>
    </xf>
    <xf numFmtId="164" fontId="0" fillId="0" borderId="4" xfId="0" applyNumberFormat="1" applyBorder="1" applyAlignment="1">
      <alignment horizontal="center" vertical="top" wrapText="1"/>
    </xf>
    <xf numFmtId="0" fontId="4" fillId="0" borderId="9" xfId="0" applyFont="1" applyBorder="1" applyAlignment="1">
      <alignment horizontal="center" vertical="center" wrapText="1"/>
    </xf>
    <xf numFmtId="0" fontId="0" fillId="4" borderId="9" xfId="0" applyFill="1" applyBorder="1" applyAlignment="1">
      <alignment horizontal="center" vertical="top" wrapText="1"/>
    </xf>
    <xf numFmtId="0" fontId="4" fillId="0" borderId="2" xfId="0" applyFont="1" applyBorder="1" applyAlignment="1">
      <alignment horizontal="center" vertical="center" wrapText="1"/>
    </xf>
    <xf numFmtId="0" fontId="4" fillId="0" borderId="59" xfId="0" applyFont="1" applyBorder="1" applyAlignment="1">
      <alignment horizontal="left" vertical="center" wrapText="1"/>
    </xf>
    <xf numFmtId="0" fontId="4" fillId="0" borderId="57"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23" xfId="0" applyFont="1" applyBorder="1" applyAlignment="1">
      <alignment horizontal="center" vertical="center" wrapText="1"/>
    </xf>
    <xf numFmtId="164" fontId="4" fillId="0" borderId="23" xfId="0" applyNumberFormat="1" applyFont="1" applyBorder="1" applyAlignment="1">
      <alignment horizontal="center" vertical="center" wrapText="1"/>
    </xf>
    <xf numFmtId="0" fontId="4" fillId="0" borderId="24" xfId="0" applyFont="1" applyBorder="1" applyAlignment="1">
      <alignment horizontal="center" vertical="center" wrapText="1"/>
    </xf>
    <xf numFmtId="0" fontId="4" fillId="0" borderId="59" xfId="0" applyFont="1" applyBorder="1" applyAlignment="1">
      <alignment horizontal="left" vertical="center"/>
    </xf>
    <xf numFmtId="0" fontId="4" fillId="0" borderId="10" xfId="0" applyFont="1" applyBorder="1" applyAlignment="1">
      <alignment horizontal="left" vertical="center"/>
    </xf>
    <xf numFmtId="0" fontId="4" fillId="0" borderId="53" xfId="0" applyFont="1" applyBorder="1" applyAlignment="1">
      <alignment horizontal="left" vertical="center"/>
    </xf>
    <xf numFmtId="0" fontId="4" fillId="0" borderId="57" xfId="0" applyFont="1" applyBorder="1" applyAlignment="1">
      <alignment horizontal="center" vertical="center"/>
    </xf>
    <xf numFmtId="0" fontId="4" fillId="0" borderId="60" xfId="0" applyFont="1" applyBorder="1" applyAlignment="1">
      <alignment horizontal="center" vertical="center"/>
    </xf>
    <xf numFmtId="0" fontId="0" fillId="0" borderId="0" xfId="0"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6" xfId="0" applyFont="1" applyBorder="1" applyAlignment="1">
      <alignment horizontal="left" vertical="center" wrapText="1"/>
    </xf>
    <xf numFmtId="0" fontId="10" fillId="0" borderId="1" xfId="0" applyFont="1" applyBorder="1" applyAlignment="1">
      <alignment horizontal="left" vertical="center" wrapText="1"/>
    </xf>
    <xf numFmtId="0" fontId="10" fillId="0" borderId="6" xfId="0" applyFont="1" applyBorder="1" applyAlignment="1">
      <alignment horizontal="left" vertical="center" wrapText="1"/>
    </xf>
    <xf numFmtId="0" fontId="0" fillId="0" borderId="0" xfId="0" applyAlignment="1">
      <alignment vertical="top" wrapText="1"/>
    </xf>
    <xf numFmtId="0" fontId="0" fillId="0" borderId="0" xfId="0" applyAlignment="1">
      <alignment vertical="center"/>
    </xf>
    <xf numFmtId="0" fontId="12" fillId="0" borderId="0" xfId="0" applyFont="1">
      <alignment vertical="top"/>
    </xf>
    <xf numFmtId="0" fontId="13" fillId="0" borderId="63" xfId="0" applyFont="1" applyBorder="1" applyAlignment="1">
      <alignment horizontal="center" vertical="center"/>
    </xf>
    <xf numFmtId="14" fontId="0" fillId="0" borderId="0" xfId="0" applyNumberFormat="1">
      <alignment vertical="top"/>
    </xf>
    <xf numFmtId="165" fontId="0" fillId="0" borderId="0" xfId="0" applyNumberFormat="1" applyAlignment="1">
      <alignment horizontal="left" vertical="top"/>
    </xf>
    <xf numFmtId="0" fontId="0" fillId="0" borderId="0" xfId="0" applyAlignment="1">
      <alignment horizontal="left" vertical="top" indent="2"/>
    </xf>
    <xf numFmtId="0" fontId="0" fillId="4" borderId="60" xfId="0" applyFill="1" applyBorder="1" applyAlignment="1">
      <alignment horizontal="center" vertical="top" wrapText="1"/>
    </xf>
    <xf numFmtId="0" fontId="0" fillId="0" borderId="60" xfId="0" applyBorder="1" applyAlignment="1">
      <alignment horizontal="center" vertical="top" wrapText="1"/>
    </xf>
    <xf numFmtId="0" fontId="0" fillId="0" borderId="12" xfId="0" applyBorder="1" applyAlignment="1">
      <alignment horizontal="center" vertical="top" wrapText="1"/>
    </xf>
    <xf numFmtId="0" fontId="0" fillId="0" borderId="61" xfId="0" applyBorder="1" applyAlignment="1">
      <alignment horizontal="center" vertical="top" wrapText="1"/>
    </xf>
    <xf numFmtId="0" fontId="0" fillId="0" borderId="0" xfId="0" applyAlignment="1">
      <alignment horizontal="left" vertical="top" wrapText="1" indent="2"/>
    </xf>
    <xf numFmtId="0" fontId="0" fillId="0" borderId="59" xfId="0" applyBorder="1" applyAlignment="1">
      <alignment horizontal="left" vertical="top" indent="1"/>
    </xf>
    <xf numFmtId="0" fontId="0" fillId="0" borderId="56" xfId="0" applyBorder="1" applyAlignment="1">
      <alignment horizontal="left" vertical="top" indent="1"/>
    </xf>
    <xf numFmtId="0" fontId="0" fillId="0" borderId="10" xfId="0" applyBorder="1" applyAlignment="1">
      <alignment horizontal="left" vertical="top" indent="1"/>
    </xf>
    <xf numFmtId="0" fontId="0" fillId="0" borderId="9" xfId="0" applyBorder="1" applyAlignment="1">
      <alignment horizontal="center" vertical="top" wrapText="1"/>
    </xf>
    <xf numFmtId="0" fontId="0" fillId="0" borderId="3" xfId="0" applyBorder="1" applyAlignment="1">
      <alignment horizontal="center" vertical="top" wrapText="1"/>
    </xf>
    <xf numFmtId="2" fontId="0" fillId="0" borderId="64" xfId="0" applyNumberFormat="1" applyBorder="1" applyAlignment="1">
      <alignment horizontal="left" vertical="top" indent="1"/>
    </xf>
    <xf numFmtId="0" fontId="0" fillId="0" borderId="65" xfId="0" applyBorder="1" applyAlignment="1">
      <alignment horizontal="left" vertical="top" wrapText="1"/>
    </xf>
    <xf numFmtId="9" fontId="7" fillId="0" borderId="65" xfId="1" applyFont="1" applyBorder="1" applyAlignment="1">
      <alignment horizontal="center" vertical="top" wrapText="1"/>
    </xf>
    <xf numFmtId="0" fontId="0" fillId="0" borderId="65" xfId="0" applyBorder="1" applyAlignment="1">
      <alignment horizontal="center" vertical="top" wrapText="1"/>
    </xf>
    <xf numFmtId="164" fontId="0" fillId="0" borderId="65" xfId="0" applyNumberFormat="1" applyBorder="1" applyAlignment="1">
      <alignment horizontal="center" vertical="top" wrapText="1"/>
    </xf>
    <xf numFmtId="0" fontId="0" fillId="0" borderId="66" xfId="0" applyBorder="1">
      <alignment vertical="top"/>
    </xf>
    <xf numFmtId="0" fontId="0" fillId="0" borderId="67" xfId="0" applyBorder="1" applyAlignment="1">
      <alignment horizontal="left" vertical="top" indent="1"/>
    </xf>
    <xf numFmtId="0" fontId="0" fillId="0" borderId="68" xfId="0" applyBorder="1" applyAlignment="1">
      <alignment horizontal="left" vertical="top" wrapText="1"/>
    </xf>
    <xf numFmtId="9" fontId="7" fillId="0" borderId="68" xfId="1" applyFont="1" applyBorder="1" applyAlignment="1">
      <alignment horizontal="center" vertical="top" wrapText="1"/>
    </xf>
    <xf numFmtId="0" fontId="0" fillId="0" borderId="68" xfId="0" applyBorder="1" applyAlignment="1">
      <alignment horizontal="center" vertical="top" wrapText="1"/>
    </xf>
    <xf numFmtId="164" fontId="0" fillId="0" borderId="68" xfId="0" applyNumberFormat="1" applyBorder="1" applyAlignment="1">
      <alignment horizontal="center" vertical="top" wrapText="1"/>
    </xf>
    <xf numFmtId="0" fontId="0" fillId="0" borderId="68" xfId="0" applyBorder="1">
      <alignment vertical="top"/>
    </xf>
    <xf numFmtId="0" fontId="3" fillId="6" borderId="13" xfId="0" applyFont="1" applyFill="1" applyBorder="1" applyAlignment="1">
      <alignment horizontal="left" vertical="top"/>
    </xf>
    <xf numFmtId="0" fontId="16" fillId="0" borderId="0" xfId="0" applyFont="1" applyAlignment="1">
      <alignment vertical="top" wrapText="1"/>
    </xf>
    <xf numFmtId="9" fontId="0" fillId="0" borderId="16" xfId="1" applyFont="1" applyBorder="1" applyAlignment="1">
      <alignment horizontal="center" vertical="top"/>
    </xf>
    <xf numFmtId="9" fontId="0" fillId="0" borderId="22" xfId="1" applyFont="1" applyBorder="1" applyAlignment="1">
      <alignment horizontal="center" vertical="top"/>
    </xf>
    <xf numFmtId="9" fontId="0" fillId="0" borderId="18" xfId="1" applyFont="1" applyBorder="1" applyAlignment="1">
      <alignment horizontal="center" vertical="top"/>
    </xf>
    <xf numFmtId="0" fontId="0" fillId="0" borderId="69" xfId="0" applyBorder="1" applyAlignment="1">
      <alignment vertical="top" wrapText="1"/>
    </xf>
    <xf numFmtId="0" fontId="4" fillId="0" borderId="0" xfId="0" applyFont="1" applyAlignment="1">
      <alignment vertical="top" wrapText="1"/>
    </xf>
    <xf numFmtId="0" fontId="4" fillId="0" borderId="69" xfId="0" applyFont="1" applyBorder="1" applyAlignment="1">
      <alignment vertical="top" wrapText="1"/>
    </xf>
    <xf numFmtId="0" fontId="4" fillId="0" borderId="70" xfId="0" applyFont="1" applyBorder="1" applyAlignment="1">
      <alignment horizontal="left" vertical="top" wrapText="1"/>
    </xf>
    <xf numFmtId="0" fontId="4" fillId="0" borderId="0" xfId="0" applyFont="1" applyAlignment="1">
      <alignment horizontal="left" vertical="top" wrapText="1"/>
    </xf>
    <xf numFmtId="0" fontId="1" fillId="4" borderId="32" xfId="0" applyFont="1" applyFill="1" applyBorder="1" applyAlignment="1">
      <alignment vertical="top" wrapText="1"/>
    </xf>
    <xf numFmtId="0" fontId="1" fillId="4" borderId="34" xfId="0" applyFont="1" applyFill="1" applyBorder="1" applyAlignment="1">
      <alignment horizontal="left" vertical="top" wrapText="1"/>
    </xf>
    <xf numFmtId="0" fontId="1" fillId="4" borderId="0" xfId="0" applyFont="1" applyFill="1" applyAlignment="1">
      <alignment horizontal="left" vertical="top" wrapText="1"/>
    </xf>
    <xf numFmtId="0" fontId="4" fillId="0" borderId="1" xfId="0" applyFont="1" applyBorder="1" applyAlignment="1">
      <alignment horizontal="center" vertical="center" wrapText="1"/>
    </xf>
    <xf numFmtId="0" fontId="0" fillId="0" borderId="72" xfId="0" applyBorder="1" applyAlignment="1">
      <alignment horizontal="left" vertical="top" wrapText="1"/>
    </xf>
    <xf numFmtId="0" fontId="0" fillId="0" borderId="73" xfId="0" applyBorder="1" applyAlignment="1">
      <alignment horizontal="left" vertical="top" wrapText="1"/>
    </xf>
    <xf numFmtId="0" fontId="7" fillId="0" borderId="74" xfId="0" applyFont="1" applyBorder="1" applyAlignment="1">
      <alignment horizontal="center" vertical="top" wrapText="1"/>
    </xf>
    <xf numFmtId="0" fontId="7" fillId="0" borderId="75" xfId="0" applyFont="1" applyBorder="1" applyAlignment="1">
      <alignment horizontal="center" vertical="top" wrapText="1"/>
    </xf>
    <xf numFmtId="9" fontId="7" fillId="0" borderId="71" xfId="1" applyFont="1" applyBorder="1" applyAlignment="1">
      <alignment horizontal="center" vertical="top" wrapText="1"/>
    </xf>
    <xf numFmtId="9" fontId="7" fillId="0" borderId="0" xfId="1" applyFont="1" applyBorder="1" applyAlignment="1">
      <alignment horizontal="center" vertical="top" wrapText="1"/>
    </xf>
    <xf numFmtId="0" fontId="0" fillId="0" borderId="32" xfId="0" applyBorder="1" applyAlignment="1">
      <alignment horizontal="left" vertical="top" wrapText="1"/>
    </xf>
    <xf numFmtId="0" fontId="0" fillId="0" borderId="32" xfId="0" applyBorder="1" applyAlignment="1">
      <alignment vertical="top" wrapText="1"/>
    </xf>
    <xf numFmtId="0" fontId="0" fillId="0" borderId="12" xfId="0" applyBorder="1" applyAlignment="1">
      <alignment vertical="top" wrapText="1"/>
    </xf>
    <xf numFmtId="0" fontId="0" fillId="0" borderId="70" xfId="0" applyBorder="1" applyAlignment="1">
      <alignment horizontal="left" vertical="top" wrapText="1"/>
    </xf>
    <xf numFmtId="0" fontId="4" fillId="0" borderId="76" xfId="0" applyFont="1" applyBorder="1" applyAlignment="1">
      <alignment horizontal="left" vertical="top" wrapText="1"/>
    </xf>
    <xf numFmtId="0" fontId="0" fillId="0" borderId="77" xfId="0" applyBorder="1" applyAlignment="1">
      <alignment horizontal="left" vertical="top" wrapText="1"/>
    </xf>
    <xf numFmtId="0" fontId="4" fillId="0" borderId="78" xfId="0" applyFont="1" applyBorder="1" applyAlignment="1">
      <alignment vertical="top" wrapText="1"/>
    </xf>
    <xf numFmtId="0" fontId="4" fillId="0" borderId="79" xfId="0" applyFont="1" applyBorder="1" applyAlignment="1">
      <alignment horizontal="left" vertical="top" wrapText="1"/>
    </xf>
    <xf numFmtId="0" fontId="0" fillId="0" borderId="0" xfId="0" applyAlignment="1">
      <alignment horizontal="left" vertical="top" wrapText="1" indent="1"/>
    </xf>
    <xf numFmtId="0" fontId="0" fillId="4" borderId="80" xfId="0" applyFill="1" applyBorder="1" applyAlignment="1">
      <alignment horizontal="left" vertical="top" wrapText="1"/>
    </xf>
    <xf numFmtId="0" fontId="1" fillId="4" borderId="29" xfId="0" applyFont="1" applyFill="1" applyBorder="1" applyAlignment="1">
      <alignment vertical="top" wrapText="1"/>
    </xf>
    <xf numFmtId="0" fontId="0" fillId="7" borderId="0" xfId="0" applyFill="1">
      <alignment vertical="top"/>
    </xf>
    <xf numFmtId="0" fontId="0" fillId="6" borderId="0" xfId="0" applyFill="1">
      <alignment vertical="top"/>
    </xf>
    <xf numFmtId="0" fontId="0" fillId="6" borderId="0" xfId="0" applyFill="1" applyAlignment="1">
      <alignment horizontal="center" vertical="center"/>
    </xf>
    <xf numFmtId="0" fontId="0" fillId="8" borderId="0" xfId="0" applyFill="1">
      <alignment vertical="top"/>
    </xf>
    <xf numFmtId="0" fontId="0" fillId="8" borderId="0" xfId="0" applyFill="1" applyAlignment="1">
      <alignment vertical="center"/>
    </xf>
    <xf numFmtId="0" fontId="4" fillId="8" borderId="0" xfId="0" applyFont="1" applyFill="1">
      <alignment vertical="top"/>
    </xf>
    <xf numFmtId="0" fontId="17" fillId="5" borderId="59" xfId="2" applyFont="1" applyFill="1" applyBorder="1" applyAlignment="1">
      <alignment horizontal="left" vertical="top" indent="1"/>
    </xf>
    <xf numFmtId="0" fontId="17" fillId="5" borderId="49" xfId="2" applyFont="1" applyFill="1" applyBorder="1" applyAlignment="1">
      <alignment horizontal="left" vertical="top" indent="1"/>
    </xf>
    <xf numFmtId="0" fontId="17" fillId="5" borderId="13" xfId="2" applyFont="1" applyFill="1" applyBorder="1" applyAlignment="1">
      <alignment horizontal="left" vertical="top" indent="1"/>
    </xf>
    <xf numFmtId="2" fontId="17" fillId="5" borderId="13" xfId="2" applyNumberFormat="1" applyFont="1" applyFill="1" applyBorder="1" applyAlignment="1">
      <alignment horizontal="left" vertical="top" indent="1"/>
    </xf>
    <xf numFmtId="0" fontId="17" fillId="5" borderId="31" xfId="2" applyFont="1" applyFill="1" applyBorder="1" applyAlignment="1">
      <alignment horizontal="left" vertical="top" indent="1"/>
    </xf>
    <xf numFmtId="0" fontId="3" fillId="9" borderId="4" xfId="0" applyFont="1" applyFill="1" applyBorder="1" applyAlignment="1">
      <alignment horizontal="left" vertical="top"/>
    </xf>
    <xf numFmtId="0" fontId="5" fillId="9" borderId="7" xfId="0" applyFont="1" applyFill="1" applyBorder="1" applyAlignment="1">
      <alignment horizontal="left" vertical="top" wrapText="1"/>
    </xf>
    <xf numFmtId="0" fontId="5" fillId="9" borderId="7" xfId="0" applyFont="1" applyFill="1" applyBorder="1" applyAlignment="1">
      <alignment horizontal="center" vertical="top" wrapText="1"/>
    </xf>
    <xf numFmtId="164" fontId="5" fillId="9" borderId="7" xfId="0" applyNumberFormat="1" applyFont="1" applyFill="1" applyBorder="1" applyAlignment="1">
      <alignment horizontal="center" vertical="top" wrapText="1"/>
    </xf>
    <xf numFmtId="0" fontId="5" fillId="9" borderId="5" xfId="0" applyFont="1" applyFill="1" applyBorder="1" applyAlignment="1">
      <alignment horizontal="center" vertical="top" wrapText="1"/>
    </xf>
    <xf numFmtId="0" fontId="3" fillId="9" borderId="59" xfId="0" applyFont="1" applyFill="1" applyBorder="1" applyAlignment="1">
      <alignment horizontal="left" vertical="top"/>
    </xf>
    <xf numFmtId="0" fontId="5" fillId="9" borderId="57" xfId="0" applyFont="1" applyFill="1" applyBorder="1" applyAlignment="1">
      <alignment horizontal="left" vertical="top" wrapText="1"/>
    </xf>
    <xf numFmtId="0" fontId="5" fillId="9" borderId="60" xfId="0" applyFont="1" applyFill="1" applyBorder="1" applyAlignment="1">
      <alignment horizontal="left" vertical="top" wrapText="1"/>
    </xf>
    <xf numFmtId="0" fontId="5" fillId="9" borderId="61" xfId="0" applyFont="1" applyFill="1" applyBorder="1" applyAlignment="1">
      <alignment horizontal="center" vertical="top" wrapText="1"/>
    </xf>
    <xf numFmtId="0" fontId="4" fillId="10" borderId="57" xfId="0" applyFont="1" applyFill="1" applyBorder="1" applyAlignment="1">
      <alignment horizontal="left" vertical="top" wrapText="1"/>
    </xf>
    <xf numFmtId="0" fontId="4" fillId="10" borderId="59" xfId="0" applyFont="1" applyFill="1" applyBorder="1" applyAlignment="1">
      <alignment horizontal="left" vertical="top"/>
    </xf>
    <xf numFmtId="0" fontId="4" fillId="10" borderId="7" xfId="0" applyFont="1" applyFill="1" applyBorder="1" applyAlignment="1">
      <alignment horizontal="center" vertical="top" wrapText="1"/>
    </xf>
    <xf numFmtId="164" fontId="4" fillId="10" borderId="7" xfId="0" applyNumberFormat="1" applyFont="1" applyFill="1" applyBorder="1" applyAlignment="1">
      <alignment horizontal="center" vertical="top" wrapText="1"/>
    </xf>
    <xf numFmtId="0" fontId="4" fillId="10" borderId="61" xfId="0" applyFont="1" applyFill="1" applyBorder="1" applyAlignment="1">
      <alignment horizontal="center" vertical="top" wrapText="1"/>
    </xf>
    <xf numFmtId="0" fontId="4" fillId="10" borderId="60" xfId="0" applyFont="1" applyFill="1" applyBorder="1" applyAlignment="1">
      <alignment horizontal="left" vertical="top" wrapText="1"/>
    </xf>
    <xf numFmtId="0" fontId="3" fillId="11" borderId="10" xfId="0" applyFont="1" applyFill="1" applyBorder="1" applyAlignment="1">
      <alignment horizontal="left" vertical="top"/>
    </xf>
    <xf numFmtId="0" fontId="5" fillId="11" borderId="11" xfId="0" applyFont="1" applyFill="1" applyBorder="1" applyAlignment="1">
      <alignment horizontal="left" vertical="top" wrapText="1"/>
    </xf>
    <xf numFmtId="0" fontId="5" fillId="11" borderId="11" xfId="0" applyFont="1" applyFill="1" applyBorder="1" applyAlignment="1">
      <alignment horizontal="center" vertical="top" wrapText="1"/>
    </xf>
    <xf numFmtId="164" fontId="5" fillId="11" borderId="11" xfId="0" applyNumberFormat="1" applyFont="1" applyFill="1" applyBorder="1" applyAlignment="1">
      <alignment horizontal="center" vertical="top" wrapText="1"/>
    </xf>
    <xf numFmtId="0" fontId="5" fillId="11" borderId="12" xfId="0" applyFont="1" applyFill="1" applyBorder="1" applyAlignment="1">
      <alignment horizontal="center" vertical="top" wrapText="1"/>
    </xf>
    <xf numFmtId="0" fontId="4" fillId="10" borderId="10" xfId="0" applyFont="1" applyFill="1" applyBorder="1" applyAlignment="1">
      <alignment horizontal="left" vertical="top"/>
    </xf>
    <xf numFmtId="0" fontId="0" fillId="10" borderId="11" xfId="0" applyFill="1" applyBorder="1" applyAlignment="1">
      <alignment horizontal="left" vertical="top" wrapText="1"/>
    </xf>
    <xf numFmtId="0" fontId="0" fillId="10" borderId="11" xfId="0" applyFill="1" applyBorder="1" applyAlignment="1">
      <alignment horizontal="center" vertical="top" wrapText="1"/>
    </xf>
    <xf numFmtId="164" fontId="0" fillId="10" borderId="11" xfId="0" applyNumberFormat="1" applyFill="1" applyBorder="1" applyAlignment="1">
      <alignment horizontal="center" vertical="top" wrapText="1"/>
    </xf>
    <xf numFmtId="0" fontId="0" fillId="10" borderId="12" xfId="0" applyFill="1" applyBorder="1" applyAlignment="1">
      <alignment horizontal="center" vertical="top" wrapText="1"/>
    </xf>
    <xf numFmtId="0" fontId="5" fillId="11" borderId="12" xfId="0" applyFont="1" applyFill="1" applyBorder="1" applyAlignment="1">
      <alignment horizontal="left" vertical="top" wrapText="1"/>
    </xf>
    <xf numFmtId="0" fontId="0" fillId="10" borderId="12" xfId="0" applyFill="1" applyBorder="1" applyAlignment="1">
      <alignment horizontal="left" vertical="top" wrapText="1"/>
    </xf>
    <xf numFmtId="0" fontId="3" fillId="11" borderId="4" xfId="0" applyFont="1" applyFill="1" applyBorder="1" applyAlignment="1">
      <alignment horizontal="left" vertical="top"/>
    </xf>
    <xf numFmtId="0" fontId="5" fillId="11" borderId="7" xfId="0" applyFont="1" applyFill="1" applyBorder="1" applyAlignment="1">
      <alignment horizontal="left" vertical="top" wrapText="1"/>
    </xf>
    <xf numFmtId="0" fontId="5" fillId="11" borderId="7" xfId="0" applyFont="1" applyFill="1" applyBorder="1" applyAlignment="1">
      <alignment horizontal="center" vertical="top" wrapText="1"/>
    </xf>
    <xf numFmtId="164" fontId="5" fillId="11" borderId="7" xfId="0" applyNumberFormat="1" applyFont="1" applyFill="1" applyBorder="1" applyAlignment="1">
      <alignment horizontal="center" vertical="top" wrapText="1"/>
    </xf>
    <xf numFmtId="0" fontId="5" fillId="11" borderId="5" xfId="0" applyFont="1" applyFill="1" applyBorder="1" applyAlignment="1">
      <alignment horizontal="center" vertical="top" wrapText="1"/>
    </xf>
    <xf numFmtId="0" fontId="4" fillId="10" borderId="4" xfId="0" applyFont="1" applyFill="1" applyBorder="1" applyAlignment="1">
      <alignment horizontal="left" vertical="top"/>
    </xf>
    <xf numFmtId="0" fontId="0" fillId="10" borderId="7" xfId="0" applyFill="1" applyBorder="1" applyAlignment="1">
      <alignment horizontal="left" vertical="top" wrapText="1"/>
    </xf>
    <xf numFmtId="0" fontId="0" fillId="10" borderId="7" xfId="0" applyFill="1" applyBorder="1" applyAlignment="1">
      <alignment horizontal="center" vertical="top" wrapText="1"/>
    </xf>
    <xf numFmtId="164" fontId="0" fillId="10" borderId="7" xfId="0" applyNumberFormat="1" applyFill="1" applyBorder="1" applyAlignment="1">
      <alignment horizontal="center" vertical="top" wrapText="1"/>
    </xf>
    <xf numFmtId="0" fontId="0" fillId="10" borderId="5" xfId="0" applyFill="1" applyBorder="1" applyAlignment="1">
      <alignment horizontal="center" vertical="top" wrapText="1"/>
    </xf>
    <xf numFmtId="0" fontId="4" fillId="12" borderId="10" xfId="0" applyFont="1" applyFill="1" applyBorder="1" applyAlignment="1">
      <alignment horizontal="left" vertical="top"/>
    </xf>
    <xf numFmtId="0" fontId="0" fillId="12" borderId="11" xfId="0" applyFill="1" applyBorder="1" applyAlignment="1">
      <alignment horizontal="left" vertical="top"/>
    </xf>
    <xf numFmtId="0" fontId="0" fillId="12" borderId="54" xfId="0" applyFill="1" applyBorder="1" applyAlignment="1">
      <alignment horizontal="center" vertical="top" wrapText="1"/>
    </xf>
    <xf numFmtId="164" fontId="0" fillId="12" borderId="54" xfId="0" applyNumberFormat="1" applyFill="1" applyBorder="1" applyAlignment="1">
      <alignment horizontal="center" vertical="top" wrapText="1"/>
    </xf>
    <xf numFmtId="0" fontId="0" fillId="12" borderId="62" xfId="0" applyFill="1" applyBorder="1" applyAlignment="1">
      <alignment horizontal="center" vertical="top" wrapText="1"/>
    </xf>
    <xf numFmtId="0" fontId="4" fillId="10" borderId="11" xfId="0" applyFont="1" applyFill="1" applyBorder="1" applyAlignment="1">
      <alignment horizontal="left" vertical="top"/>
    </xf>
    <xf numFmtId="0" fontId="4" fillId="10" borderId="57" xfId="0" applyFont="1" applyFill="1" applyBorder="1" applyAlignment="1">
      <alignment horizontal="center" vertical="top" wrapText="1"/>
    </xf>
    <xf numFmtId="164" fontId="4" fillId="10" borderId="57" xfId="0" applyNumberFormat="1" applyFont="1" applyFill="1" applyBorder="1" applyAlignment="1">
      <alignment horizontal="center" vertical="top" wrapText="1"/>
    </xf>
    <xf numFmtId="0" fontId="4" fillId="10" borderId="60" xfId="0" applyFont="1" applyFill="1" applyBorder="1" applyAlignment="1">
      <alignment horizontal="center" vertical="top" wrapText="1"/>
    </xf>
    <xf numFmtId="0" fontId="4" fillId="10" borderId="12" xfId="0" applyFont="1" applyFill="1" applyBorder="1" applyAlignment="1">
      <alignment horizontal="left" vertical="top"/>
    </xf>
    <xf numFmtId="0" fontId="4" fillId="13" borderId="4" xfId="0" applyFont="1" applyFill="1" applyBorder="1" applyAlignment="1">
      <alignment horizontal="left" vertical="top"/>
    </xf>
    <xf numFmtId="0" fontId="0" fillId="13" borderId="7" xfId="0" applyFill="1" applyBorder="1" applyAlignment="1">
      <alignment horizontal="left" vertical="top" wrapText="1"/>
    </xf>
    <xf numFmtId="0" fontId="0" fillId="13" borderId="7" xfId="0" applyFill="1" applyBorder="1" applyAlignment="1">
      <alignment horizontal="center" vertical="top" wrapText="1"/>
    </xf>
    <xf numFmtId="164" fontId="0" fillId="13" borderId="7" xfId="0" applyNumberFormat="1" applyFill="1" applyBorder="1" applyAlignment="1">
      <alignment horizontal="center" vertical="top" wrapText="1"/>
    </xf>
    <xf numFmtId="0" fontId="0" fillId="13" borderId="5" xfId="0" applyFill="1" applyBorder="1" applyAlignment="1">
      <alignment horizontal="center" vertical="top" wrapText="1"/>
    </xf>
    <xf numFmtId="0" fontId="4" fillId="13" borderId="10" xfId="0" applyFont="1" applyFill="1" applyBorder="1" applyAlignment="1">
      <alignment horizontal="left" vertical="top"/>
    </xf>
    <xf numFmtId="0" fontId="0" fillId="13" borderId="11" xfId="0" applyFill="1" applyBorder="1" applyAlignment="1">
      <alignment horizontal="left" vertical="top"/>
    </xf>
    <xf numFmtId="0" fontId="0" fillId="13" borderId="12" xfId="0" applyFill="1" applyBorder="1" applyAlignment="1">
      <alignment horizontal="left" vertical="top"/>
    </xf>
    <xf numFmtId="0" fontId="3" fillId="14" borderId="4" xfId="0" applyFont="1" applyFill="1" applyBorder="1" applyAlignment="1">
      <alignment horizontal="left" vertical="top"/>
    </xf>
    <xf numFmtId="0" fontId="4" fillId="14" borderId="7" xfId="0" applyFont="1" applyFill="1" applyBorder="1" applyAlignment="1">
      <alignment horizontal="left" vertical="top" wrapText="1"/>
    </xf>
    <xf numFmtId="0" fontId="4" fillId="14" borderId="71" xfId="0" applyFont="1" applyFill="1" applyBorder="1" applyAlignment="1">
      <alignment horizontal="left" vertical="top" wrapText="1"/>
    </xf>
    <xf numFmtId="0" fontId="4" fillId="14" borderId="23" xfId="0" applyFont="1" applyFill="1" applyBorder="1" applyAlignment="1">
      <alignment horizontal="center" vertical="top" wrapText="1"/>
    </xf>
    <xf numFmtId="0" fontId="4" fillId="14" borderId="7" xfId="0" applyFont="1" applyFill="1" applyBorder="1" applyAlignment="1">
      <alignment horizontal="center" vertical="top" wrapText="1"/>
    </xf>
    <xf numFmtId="164" fontId="4" fillId="14" borderId="7" xfId="0" applyNumberFormat="1" applyFont="1" applyFill="1" applyBorder="1" applyAlignment="1">
      <alignment horizontal="center" vertical="top" wrapText="1"/>
    </xf>
    <xf numFmtId="0" fontId="4" fillId="14" borderId="24" xfId="0" applyFont="1" applyFill="1" applyBorder="1" applyAlignment="1">
      <alignment horizontal="center" vertical="top" wrapText="1"/>
    </xf>
    <xf numFmtId="0" fontId="0" fillId="10" borderId="61" xfId="0" applyFill="1" applyBorder="1" applyAlignment="1">
      <alignment horizontal="center" vertical="top" wrapText="1"/>
    </xf>
    <xf numFmtId="0" fontId="3" fillId="15" borderId="4" xfId="0" applyFont="1" applyFill="1" applyBorder="1">
      <alignment vertical="top"/>
    </xf>
    <xf numFmtId="0" fontId="3" fillId="15" borderId="7" xfId="0" applyFont="1" applyFill="1" applyBorder="1" applyAlignment="1">
      <alignment horizontal="left" vertical="top" wrapText="1"/>
    </xf>
    <xf numFmtId="0" fontId="3" fillId="15" borderId="61" xfId="0" applyFont="1" applyFill="1" applyBorder="1" applyAlignment="1">
      <alignment horizontal="left" vertical="top" wrapText="1"/>
    </xf>
    <xf numFmtId="0" fontId="3" fillId="15" borderId="7" xfId="0" applyFont="1" applyFill="1" applyBorder="1" applyAlignment="1">
      <alignment horizontal="center" vertical="top" wrapText="1"/>
    </xf>
    <xf numFmtId="164" fontId="3" fillId="15" borderId="7" xfId="0" applyNumberFormat="1" applyFont="1" applyFill="1" applyBorder="1" applyAlignment="1">
      <alignment horizontal="center" vertical="top" wrapText="1"/>
    </xf>
    <xf numFmtId="0" fontId="3" fillId="15" borderId="11" xfId="0" applyFont="1" applyFill="1" applyBorder="1" applyAlignment="1">
      <alignment horizontal="center" vertical="top" wrapText="1"/>
    </xf>
    <xf numFmtId="0" fontId="3" fillId="15" borderId="12" xfId="0" applyFont="1" applyFill="1" applyBorder="1" applyAlignment="1">
      <alignment horizontal="center" vertical="top" wrapText="1"/>
    </xf>
    <xf numFmtId="0" fontId="0" fillId="10" borderId="61" xfId="0" applyFill="1" applyBorder="1" applyAlignment="1">
      <alignment horizontal="left" vertical="top" wrapText="1"/>
    </xf>
    <xf numFmtId="0" fontId="0" fillId="10" borderId="9" xfId="0" applyFill="1" applyBorder="1" applyAlignment="1">
      <alignment horizontal="center" vertical="top" wrapText="1"/>
    </xf>
    <xf numFmtId="0" fontId="3" fillId="15" borderId="59" xfId="0" applyFont="1" applyFill="1" applyBorder="1" applyAlignment="1">
      <alignment horizontal="left" vertical="top"/>
    </xf>
    <xf numFmtId="0" fontId="5" fillId="15" borderId="57" xfId="0" applyFont="1" applyFill="1" applyBorder="1" applyAlignment="1">
      <alignment horizontal="left" vertical="top" wrapText="1"/>
    </xf>
    <xf numFmtId="0" fontId="5" fillId="15" borderId="60" xfId="0" applyFont="1" applyFill="1" applyBorder="1" applyAlignment="1">
      <alignment horizontal="left" vertical="top" wrapText="1"/>
    </xf>
    <xf numFmtId="0" fontId="5" fillId="15" borderId="57" xfId="0" applyFont="1" applyFill="1" applyBorder="1" applyAlignment="1">
      <alignment horizontal="left" vertical="top"/>
    </xf>
    <xf numFmtId="0" fontId="5" fillId="15" borderId="60" xfId="0" applyFont="1" applyFill="1" applyBorder="1" applyAlignment="1">
      <alignment horizontal="left" vertical="top"/>
    </xf>
    <xf numFmtId="0" fontId="0" fillId="10" borderId="57" xfId="0" applyFill="1" applyBorder="1" applyAlignment="1">
      <alignment horizontal="left" vertical="top"/>
    </xf>
    <xf numFmtId="0" fontId="0" fillId="10" borderId="60" xfId="0" applyFill="1" applyBorder="1" applyAlignment="1">
      <alignment horizontal="left" vertical="top"/>
    </xf>
    <xf numFmtId="0" fontId="0" fillId="10" borderId="57" xfId="0" applyFill="1" applyBorder="1" applyAlignment="1">
      <alignment horizontal="left" vertical="top" wrapText="1"/>
    </xf>
    <xf numFmtId="0" fontId="0" fillId="10" borderId="60" xfId="0" applyFill="1" applyBorder="1" applyAlignment="1">
      <alignment horizontal="left" vertical="top" wrapText="1"/>
    </xf>
    <xf numFmtId="0" fontId="0" fillId="10" borderId="32" xfId="0" applyFill="1" applyBorder="1" applyAlignment="1">
      <alignment horizontal="left" vertical="top" wrapText="1"/>
    </xf>
    <xf numFmtId="0" fontId="0" fillId="16" borderId="0" xfId="0" applyFill="1">
      <alignment vertical="top"/>
    </xf>
    <xf numFmtId="0" fontId="0" fillId="16" borderId="0" xfId="0" applyFill="1" applyAlignment="1">
      <alignment vertical="center"/>
    </xf>
    <xf numFmtId="0" fontId="18" fillId="0" borderId="0" xfId="2" applyFont="1" applyAlignment="1">
      <alignment horizontal="left" vertical="top" indent="2"/>
    </xf>
    <xf numFmtId="0" fontId="4" fillId="16" borderId="0" xfId="0" applyFont="1" applyFill="1">
      <alignment vertical="top"/>
    </xf>
    <xf numFmtId="0" fontId="6" fillId="16" borderId="0" xfId="0" applyFont="1" applyFill="1" applyAlignment="1">
      <alignment horizontal="left" vertical="center" indent="1"/>
    </xf>
    <xf numFmtId="0" fontId="18" fillId="5" borderId="23" xfId="2" applyFont="1" applyFill="1" applyBorder="1" applyAlignment="1">
      <alignment horizontal="center" vertical="top" wrapText="1"/>
    </xf>
    <xf numFmtId="0" fontId="18" fillId="5" borderId="11" xfId="2" applyFont="1" applyFill="1" applyBorder="1" applyAlignment="1">
      <alignment horizontal="center" vertical="top" wrapText="1"/>
    </xf>
    <xf numFmtId="0" fontId="18" fillId="5" borderId="6" xfId="2" applyFont="1" applyFill="1" applyBorder="1" applyAlignment="1">
      <alignment horizontal="center" vertical="top" wrapText="1"/>
    </xf>
    <xf numFmtId="0" fontId="18" fillId="5" borderId="12" xfId="2" applyFont="1" applyFill="1" applyBorder="1" applyAlignment="1">
      <alignment horizontal="center" vertical="top" wrapText="1"/>
    </xf>
    <xf numFmtId="0" fontId="18" fillId="5" borderId="59" xfId="2" applyFont="1" applyFill="1" applyBorder="1" applyAlignment="1">
      <alignment horizontal="left" vertical="top" indent="1"/>
    </xf>
    <xf numFmtId="0" fontId="18" fillId="5" borderId="56" xfId="2" applyFont="1" applyFill="1" applyBorder="1" applyAlignment="1">
      <alignment horizontal="left" vertical="top" indent="1"/>
    </xf>
    <xf numFmtId="2" fontId="18" fillId="5" borderId="56" xfId="2" applyNumberFormat="1" applyFont="1" applyFill="1" applyBorder="1" applyAlignment="1">
      <alignment horizontal="left" vertical="top" indent="1"/>
    </xf>
    <xf numFmtId="0" fontId="4" fillId="16" borderId="0" xfId="0" applyFont="1" applyFill="1" applyAlignment="1">
      <alignment horizontal="left" vertical="top"/>
    </xf>
    <xf numFmtId="0" fontId="0" fillId="16" borderId="0" xfId="0" applyFill="1" applyAlignment="1">
      <alignment horizontal="left" vertical="top"/>
    </xf>
    <xf numFmtId="0" fontId="18" fillId="5" borderId="10" xfId="2" applyFont="1" applyFill="1" applyBorder="1" applyAlignment="1">
      <alignment horizontal="left" vertical="top" indent="1"/>
    </xf>
    <xf numFmtId="0" fontId="18" fillId="5" borderId="2" xfId="2" applyFont="1" applyFill="1" applyBorder="1" applyAlignment="1">
      <alignment horizontal="center" vertical="top" wrapText="1"/>
    </xf>
    <xf numFmtId="0" fontId="3" fillId="15" borderId="49" xfId="0" applyFont="1" applyFill="1" applyBorder="1" applyAlignment="1">
      <alignment horizontal="left" vertical="top"/>
    </xf>
    <xf numFmtId="0" fontId="5" fillId="15" borderId="0" xfId="0" applyFont="1" applyFill="1" applyAlignment="1">
      <alignment horizontal="left" vertical="top"/>
    </xf>
    <xf numFmtId="0" fontId="5" fillId="15" borderId="50" xfId="0" applyFont="1" applyFill="1" applyBorder="1" applyAlignment="1">
      <alignment horizontal="left" vertical="top"/>
    </xf>
    <xf numFmtId="0" fontId="3" fillId="15" borderId="0" xfId="0" applyFont="1" applyFill="1" applyAlignment="1">
      <alignment horizontal="left" vertical="top"/>
    </xf>
    <xf numFmtId="0" fontId="5" fillId="15" borderId="0" xfId="0" applyFont="1" applyFill="1" applyAlignment="1">
      <alignment horizontal="right" vertical="top"/>
    </xf>
    <xf numFmtId="9" fontId="5" fillId="15" borderId="0" xfId="1" applyFont="1" applyFill="1" applyAlignment="1">
      <alignment horizontal="right" vertical="top"/>
    </xf>
    <xf numFmtId="0" fontId="8" fillId="15" borderId="0" xfId="0" applyFont="1" applyFill="1" applyAlignment="1">
      <alignment horizontal="right" vertical="top"/>
    </xf>
    <xf numFmtId="0" fontId="3" fillId="14" borderId="13" xfId="0" applyFont="1" applyFill="1" applyBorder="1" applyAlignment="1">
      <alignment horizontal="left" vertical="top"/>
    </xf>
    <xf numFmtId="0" fontId="5" fillId="14" borderId="0" xfId="0" applyFont="1" applyFill="1" applyAlignment="1">
      <alignment horizontal="left" vertical="top"/>
    </xf>
    <xf numFmtId="0" fontId="5" fillId="14" borderId="14" xfId="0" applyFont="1" applyFill="1" applyBorder="1" applyAlignment="1">
      <alignment horizontal="left" vertical="top"/>
    </xf>
    <xf numFmtId="0" fontId="3" fillId="14" borderId="0" xfId="0" applyFont="1" applyFill="1" applyAlignment="1">
      <alignment horizontal="left" vertical="top"/>
    </xf>
    <xf numFmtId="0" fontId="5" fillId="14" borderId="0" xfId="0" applyFont="1" applyFill="1" applyAlignment="1">
      <alignment horizontal="right" vertical="top"/>
    </xf>
    <xf numFmtId="9" fontId="5" fillId="14" borderId="0" xfId="1" applyFont="1" applyFill="1" applyAlignment="1">
      <alignment horizontal="right" vertical="top"/>
    </xf>
    <xf numFmtId="0" fontId="8" fillId="14" borderId="0" xfId="0" applyFont="1" applyFill="1" applyAlignment="1">
      <alignment horizontal="right" vertical="top"/>
    </xf>
    <xf numFmtId="0" fontId="4" fillId="13" borderId="31" xfId="0" applyFont="1" applyFill="1" applyBorder="1" applyAlignment="1">
      <alignment horizontal="left" vertical="top"/>
    </xf>
    <xf numFmtId="0" fontId="0" fillId="13" borderId="0" xfId="0" applyFill="1" applyAlignment="1">
      <alignment horizontal="left" vertical="top"/>
    </xf>
    <xf numFmtId="0" fontId="0" fillId="13" borderId="32" xfId="0" applyFill="1" applyBorder="1" applyAlignment="1">
      <alignment horizontal="left" vertical="top"/>
    </xf>
    <xf numFmtId="0" fontId="4" fillId="13" borderId="0" xfId="0" applyFont="1" applyFill="1" applyAlignment="1">
      <alignment horizontal="left" vertical="top"/>
    </xf>
    <xf numFmtId="0" fontId="0" fillId="13" borderId="0" xfId="0" applyFill="1" applyAlignment="1">
      <alignment horizontal="right" vertical="top"/>
    </xf>
    <xf numFmtId="9" fontId="0" fillId="13" borderId="0" xfId="1" applyFont="1" applyFill="1" applyAlignment="1">
      <alignment horizontal="right" vertical="top"/>
    </xf>
    <xf numFmtId="9" fontId="0" fillId="13" borderId="0" xfId="1" applyFont="1" applyFill="1" applyAlignment="1">
      <alignment horizontal="center" vertical="top"/>
    </xf>
    <xf numFmtId="0" fontId="9" fillId="13" borderId="0" xfId="0" applyFont="1" applyFill="1" applyAlignment="1">
      <alignment horizontal="left" vertical="top"/>
    </xf>
    <xf numFmtId="0" fontId="3" fillId="11" borderId="31" xfId="0" applyFont="1" applyFill="1" applyBorder="1" applyAlignment="1">
      <alignment horizontal="left" vertical="top"/>
    </xf>
    <xf numFmtId="0" fontId="5" fillId="11" borderId="0" xfId="0" applyFont="1" applyFill="1" applyAlignment="1">
      <alignment horizontal="left" vertical="top"/>
    </xf>
    <xf numFmtId="0" fontId="5" fillId="11" borderId="32" xfId="0" applyFont="1" applyFill="1" applyBorder="1" applyAlignment="1">
      <alignment horizontal="left" vertical="top"/>
    </xf>
    <xf numFmtId="0" fontId="3" fillId="11" borderId="0" xfId="0" applyFont="1" applyFill="1" applyAlignment="1">
      <alignment horizontal="left" vertical="top"/>
    </xf>
    <xf numFmtId="0" fontId="5" fillId="11" borderId="0" xfId="0" applyFont="1" applyFill="1" applyAlignment="1">
      <alignment horizontal="right" vertical="top"/>
    </xf>
    <xf numFmtId="9" fontId="5" fillId="11" borderId="0" xfId="1" applyFont="1" applyFill="1" applyAlignment="1">
      <alignment horizontal="right" vertical="top"/>
    </xf>
    <xf numFmtId="0" fontId="8" fillId="11" borderId="0" xfId="0" applyFont="1" applyFill="1" applyAlignment="1">
      <alignment horizontal="left" vertical="top"/>
    </xf>
    <xf numFmtId="0" fontId="3" fillId="9" borderId="0" xfId="0" applyFont="1" applyFill="1" applyAlignment="1">
      <alignment horizontal="left" vertical="top"/>
    </xf>
    <xf numFmtId="0" fontId="5" fillId="9" borderId="0" xfId="0" applyFont="1" applyFill="1" applyAlignment="1">
      <alignment horizontal="left" vertical="top"/>
    </xf>
    <xf numFmtId="0" fontId="5" fillId="9" borderId="0" xfId="0" applyFont="1" applyFill="1" applyAlignment="1">
      <alignment horizontal="right" vertical="top"/>
    </xf>
    <xf numFmtId="9" fontId="5" fillId="9" borderId="0" xfId="1" applyFont="1" applyFill="1" applyAlignment="1">
      <alignment horizontal="right" vertical="top"/>
    </xf>
    <xf numFmtId="9" fontId="5" fillId="9" borderId="0" xfId="1" applyFont="1" applyFill="1" applyAlignment="1">
      <alignment horizontal="center" vertical="top"/>
    </xf>
    <xf numFmtId="0" fontId="8" fillId="9" borderId="0" xfId="0" applyFont="1" applyFill="1" applyAlignment="1">
      <alignment horizontal="left" vertical="top"/>
    </xf>
    <xf numFmtId="0" fontId="6" fillId="0" borderId="0" xfId="0" applyFont="1" applyAlignment="1">
      <alignment horizontal="left" vertical="top" wrapText="1"/>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1" xfId="0" applyBorder="1" applyAlignment="1">
      <alignment horizontal="center" vertical="center" wrapText="1"/>
    </xf>
    <xf numFmtId="0" fontId="0" fillId="0" borderId="47" xfId="0" applyBorder="1" applyAlignment="1">
      <alignment horizontal="center" vertical="center" wrapText="1"/>
    </xf>
    <xf numFmtId="0" fontId="0" fillId="0" borderId="42" xfId="0" applyBorder="1" applyAlignment="1">
      <alignment horizontal="center" vertical="center" wrapText="1"/>
    </xf>
    <xf numFmtId="0" fontId="0" fillId="0" borderId="25" xfId="0" applyBorder="1" applyAlignment="1">
      <alignment horizontal="center" vertical="center" wrapText="1"/>
    </xf>
    <xf numFmtId="0" fontId="0" fillId="0" borderId="29" xfId="0" applyBorder="1" applyAlignment="1">
      <alignment horizontal="center" vertical="center" wrapText="1"/>
    </xf>
    <xf numFmtId="0" fontId="0" fillId="0" borderId="34" xfId="0" applyBorder="1" applyAlignment="1">
      <alignment horizontal="center" vertical="center" wrapText="1"/>
    </xf>
    <xf numFmtId="0" fontId="0" fillId="0" borderId="9" xfId="0" applyBorder="1" applyAlignment="1">
      <alignment horizontal="center" vertical="top"/>
    </xf>
    <xf numFmtId="0" fontId="0" fillId="0" borderId="9" xfId="0" applyBorder="1" applyAlignment="1">
      <alignment horizontal="center" vertical="top" wrapText="1"/>
    </xf>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6" xfId="0" applyBorder="1" applyAlignment="1">
      <alignment horizontal="center" vertical="top" wrapText="1"/>
    </xf>
    <xf numFmtId="0" fontId="0" fillId="0" borderId="27" xfId="0" applyBorder="1" applyAlignment="1">
      <alignment horizontal="center" vertical="top" wrapText="1"/>
    </xf>
    <xf numFmtId="0" fontId="0" fillId="0" borderId="4" xfId="0" applyBorder="1" applyAlignment="1">
      <alignment horizontal="center" vertical="top"/>
    </xf>
    <xf numFmtId="0" fontId="0" fillId="0" borderId="7" xfId="0" applyBorder="1" applyAlignment="1">
      <alignment horizontal="center" vertical="top"/>
    </xf>
    <xf numFmtId="0" fontId="0" fillId="0" borderId="5" xfId="0" applyBorder="1" applyAlignment="1">
      <alignment horizontal="center" vertical="top"/>
    </xf>
    <xf numFmtId="0" fontId="3" fillId="9" borderId="13" xfId="0" applyFont="1" applyFill="1" applyBorder="1" applyAlignment="1">
      <alignment horizontal="left" vertical="top"/>
    </xf>
    <xf numFmtId="0" fontId="3" fillId="9" borderId="0" xfId="0" applyFont="1" applyFill="1" applyAlignment="1">
      <alignment horizontal="left" vertical="top"/>
    </xf>
    <xf numFmtId="0" fontId="3" fillId="9" borderId="14" xfId="0" applyFont="1" applyFill="1" applyBorder="1" applyAlignment="1">
      <alignment horizontal="left" vertical="top"/>
    </xf>
    <xf numFmtId="0" fontId="0" fillId="0" borderId="30" xfId="0" applyBorder="1" applyAlignment="1">
      <alignment horizontal="center" vertical="center" wrapText="1"/>
    </xf>
    <xf numFmtId="0" fontId="0" fillId="0" borderId="35" xfId="0" applyBorder="1" applyAlignment="1">
      <alignment horizontal="center" vertical="center" wrapText="1"/>
    </xf>
    <xf numFmtId="0" fontId="0" fillId="0" borderId="6" xfId="0" applyBorder="1" applyAlignment="1">
      <alignment horizontal="center" vertical="top"/>
    </xf>
    <xf numFmtId="0" fontId="0" fillId="0" borderId="6" xfId="0" applyBorder="1" applyAlignment="1">
      <alignment horizontal="center" vertical="center" wrapText="1"/>
    </xf>
    <xf numFmtId="0" fontId="0" fillId="0" borderId="26" xfId="0" applyBorder="1" applyAlignment="1">
      <alignment horizontal="center" vertical="center" wrapText="1"/>
    </xf>
    <xf numFmtId="0" fontId="0" fillId="0" borderId="53" xfId="0" applyBorder="1" applyAlignment="1">
      <alignment horizontal="center" vertical="top"/>
    </xf>
    <xf numFmtId="0" fontId="0" fillId="0" borderId="54" xfId="0" applyBorder="1" applyAlignment="1">
      <alignment horizontal="center" vertical="top"/>
    </xf>
    <xf numFmtId="0" fontId="0" fillId="0" borderId="55" xfId="0" applyBorder="1" applyAlignment="1">
      <alignment horizontal="center" vertical="top"/>
    </xf>
    <xf numFmtId="0" fontId="0" fillId="0" borderId="28" xfId="0" applyBorder="1" applyAlignment="1">
      <alignment horizontal="center" vertical="center" wrapText="1"/>
    </xf>
    <xf numFmtId="0" fontId="0" fillId="0" borderId="33" xfId="0" applyBorder="1" applyAlignment="1">
      <alignment horizontal="center" vertical="center" wrapText="1"/>
    </xf>
  </cellXfs>
  <cellStyles count="4">
    <cellStyle name="Followed Hyperlink" xfId="3" builtinId="9" customBuiltin="1"/>
    <cellStyle name="Hyperlink" xfId="2" builtinId="8" customBuiltin="1"/>
    <cellStyle name="Normal" xfId="0" builtinId="0" customBuiltin="1"/>
    <cellStyle name="Per cent" xfId="1" builtinId="5"/>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CCECFF"/>
      </font>
      <fill>
        <patternFill>
          <bgColor rgb="FFCCECFF"/>
        </patternFill>
      </fill>
    </dxf>
    <dxf>
      <font>
        <color rgb="FFCCECFF"/>
      </font>
      <fill>
        <patternFill>
          <bgColor rgb="FFCCECFF"/>
        </patternFill>
      </fill>
    </dxf>
    <dxf>
      <font>
        <color rgb="FFCCECFF"/>
      </font>
      <fill>
        <patternFill>
          <bgColor rgb="FFCCEC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5F00B7"/>
      <color rgb="FFB32087"/>
      <color rgb="FF3B9D1D"/>
      <color rgb="FF007BAD"/>
      <color rgb="FF2636A8"/>
      <color rgb="FF004C6E"/>
      <color rgb="FFB1E8F0"/>
      <color rgb="FFD7D7D7"/>
      <color rgb="FFFFECBA"/>
      <color rgb="FF1877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hyperlink" Target="#Governance!A1.15"/><Relationship Id="rId3" Type="http://schemas.openxmlformats.org/officeDocument/2006/relationships/hyperlink" Target="#Governance!A1.03"/><Relationship Id="rId7" Type="http://schemas.openxmlformats.org/officeDocument/2006/relationships/hyperlink" Target="#Governance!A1.13"/><Relationship Id="rId2" Type="http://schemas.openxmlformats.org/officeDocument/2006/relationships/hyperlink" Target="#Governance!A1.01"/><Relationship Id="rId1" Type="http://schemas.openxmlformats.org/officeDocument/2006/relationships/hyperlink" Target="#'Overview of progress'!O.1"/><Relationship Id="rId6" Type="http://schemas.openxmlformats.org/officeDocument/2006/relationships/hyperlink" Target="#Governance!A1.07"/><Relationship Id="rId5" Type="http://schemas.openxmlformats.org/officeDocument/2006/relationships/hyperlink" Target="#Governance!A1.08"/><Relationship Id="rId10" Type="http://schemas.openxmlformats.org/officeDocument/2006/relationships/image" Target="../media/image4.png"/><Relationship Id="rId4" Type="http://schemas.openxmlformats.org/officeDocument/2006/relationships/hyperlink" Target="#Governance!A1.04"/><Relationship Id="rId9" Type="http://schemas.openxmlformats.org/officeDocument/2006/relationships/hyperlink" Target="#Governance!A1.19"/></Relationships>
</file>

<file path=xl/drawings/_rels/drawing3.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Partnering!A2.06"/><Relationship Id="rId7" Type="http://schemas.openxmlformats.org/officeDocument/2006/relationships/hyperlink" Target="#Partnering!A2.12"/><Relationship Id="rId2" Type="http://schemas.openxmlformats.org/officeDocument/2006/relationships/hyperlink" Target="#Partnering!A2.07"/><Relationship Id="rId1" Type="http://schemas.openxmlformats.org/officeDocument/2006/relationships/hyperlink" Target="#'Overview of progress'!O.2"/><Relationship Id="rId6" Type="http://schemas.openxmlformats.org/officeDocument/2006/relationships/hyperlink" Target="#Partnering!A2.11"/><Relationship Id="rId5" Type="http://schemas.openxmlformats.org/officeDocument/2006/relationships/hyperlink" Target="#Partnering!A2.10"/><Relationship Id="rId4" Type="http://schemas.openxmlformats.org/officeDocument/2006/relationships/hyperlink" Target="#Partnering!A2.05"/></Relationships>
</file>

<file path=xl/drawings/_rels/drawing4.xml.rels><?xml version="1.0" encoding="UTF-8" standalone="yes"?>
<Relationships xmlns="http://schemas.openxmlformats.org/package/2006/relationships"><Relationship Id="rId3" Type="http://schemas.openxmlformats.org/officeDocument/2006/relationships/hyperlink" Target="#MedSafety!A4.07"/><Relationship Id="rId2" Type="http://schemas.openxmlformats.org/officeDocument/2006/relationships/hyperlink" Target="#MedSafety!A4.06"/><Relationship Id="rId1" Type="http://schemas.openxmlformats.org/officeDocument/2006/relationships/hyperlink" Target="#'Overview of progress'!O.4"/><Relationship Id="rId5" Type="http://schemas.openxmlformats.org/officeDocument/2006/relationships/image" Target="../media/image6.png"/><Relationship Id="rId4" Type="http://schemas.openxmlformats.org/officeDocument/2006/relationships/hyperlink" Target="#MedSafety!A4.09"/></Relationships>
</file>

<file path=xl/drawings/_rels/drawing5.xml.rels><?xml version="1.0" encoding="UTF-8" standalone="yes"?>
<Relationships xmlns="http://schemas.openxmlformats.org/package/2006/relationships"><Relationship Id="rId3" Type="http://schemas.openxmlformats.org/officeDocument/2006/relationships/hyperlink" Target="#CompCare!A5.09"/><Relationship Id="rId2" Type="http://schemas.openxmlformats.org/officeDocument/2006/relationships/hyperlink" Target="#CompCare!A5.07"/><Relationship Id="rId1" Type="http://schemas.openxmlformats.org/officeDocument/2006/relationships/hyperlink" Target="#'Overview of progress'!O.5"/><Relationship Id="rId4"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hyperlink" Target="#RR!A8.05"/><Relationship Id="rId1" Type="http://schemas.openxmlformats.org/officeDocument/2006/relationships/hyperlink" Target="#'Overview of progress'!O.8"/></Relationships>
</file>

<file path=xl/drawings/_rels/drawing7.xml.rels><?xml version="1.0" encoding="UTF-8" standalone="yes"?>
<Relationships xmlns="http://schemas.openxmlformats.org/package/2006/relationships"><Relationship Id="rId3" Type="http://schemas.openxmlformats.org/officeDocument/2006/relationships/hyperlink" Target="#'Overview of progress'!O.4"/><Relationship Id="rId2" Type="http://schemas.openxmlformats.org/officeDocument/2006/relationships/hyperlink" Target="#'Overview of progress'!O.2"/><Relationship Id="rId1" Type="http://schemas.openxmlformats.org/officeDocument/2006/relationships/hyperlink" Target="#'Overview of progress'!O.1"/><Relationship Id="rId5" Type="http://schemas.openxmlformats.org/officeDocument/2006/relationships/hyperlink" Target="#'Overview of progress'!O.8"/><Relationship Id="rId4" Type="http://schemas.openxmlformats.org/officeDocument/2006/relationships/hyperlink" Target="#'Overview of progress'!O.5"/></Relationships>
</file>

<file path=xl/drawings/drawing1.xml><?xml version="1.0" encoding="utf-8"?>
<xdr:wsDr xmlns:xdr="http://schemas.openxmlformats.org/drawingml/2006/spreadsheetDrawing" xmlns:a="http://schemas.openxmlformats.org/drawingml/2006/main">
  <xdr:twoCellAnchor editAs="oneCell">
    <xdr:from>
      <xdr:col>1</xdr:col>
      <xdr:colOff>10585</xdr:colOff>
      <xdr:row>1</xdr:row>
      <xdr:rowOff>1</xdr:rowOff>
    </xdr:from>
    <xdr:to>
      <xdr:col>1</xdr:col>
      <xdr:colOff>6678085</xdr:colOff>
      <xdr:row>11</xdr:row>
      <xdr:rowOff>508000</xdr:rowOff>
    </xdr:to>
    <xdr:pic>
      <xdr:nvPicPr>
        <xdr:cNvPr id="4" name="Picture 3">
          <a:extLst>
            <a:ext uri="{FF2B5EF4-FFF2-40B4-BE49-F238E27FC236}">
              <a16:creationId xmlns:a16="http://schemas.microsoft.com/office/drawing/2014/main" id="{45A632C2-62A2-97F8-9829-F2D23FC95F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2" y="158751"/>
          <a:ext cx="6667500" cy="2095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91016</xdr:colOff>
      <xdr:row>5</xdr:row>
      <xdr:rowOff>120136</xdr:rowOff>
    </xdr:from>
    <xdr:to>
      <xdr:col>1</xdr:col>
      <xdr:colOff>6706366</xdr:colOff>
      <xdr:row>9</xdr:row>
      <xdr:rowOff>12186</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207433" y="913886"/>
          <a:ext cx="6615350" cy="527050"/>
        </a:xfrm>
        <a:prstGeom prst="rect">
          <a:avLst/>
        </a:prstGeom>
        <a:solidFill>
          <a:srgbClr val="FFFFFF">
            <a:alpha val="9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2000">
              <a:solidFill>
                <a:sysClr val="windowText" lastClr="000000"/>
              </a:solidFill>
            </a:rPr>
            <a:t>Cosmetic Surgery Module</a:t>
          </a:r>
          <a:r>
            <a:rPr lang="en-AU" sz="2000" baseline="0">
              <a:solidFill>
                <a:sysClr val="windowText" lastClr="000000"/>
              </a:solidFill>
            </a:rPr>
            <a:t> </a:t>
          </a:r>
          <a:r>
            <a:rPr lang="en-AU" sz="2000">
              <a:solidFill>
                <a:sysClr val="windowText" lastClr="000000"/>
              </a:solidFill>
            </a:rPr>
            <a:t>Monitoring Tool</a:t>
          </a:r>
        </a:p>
      </xdr:txBody>
    </xdr:sp>
    <xdr:clientData/>
  </xdr:twoCellAnchor>
  <xdr:twoCellAnchor editAs="oneCell">
    <xdr:from>
      <xdr:col>1</xdr:col>
      <xdr:colOff>127000</xdr:colOff>
      <xdr:row>36</xdr:row>
      <xdr:rowOff>10140</xdr:rowOff>
    </xdr:from>
    <xdr:to>
      <xdr:col>1</xdr:col>
      <xdr:colOff>5831417</xdr:colOff>
      <xdr:row>37</xdr:row>
      <xdr:rowOff>66711</xdr:rowOff>
    </xdr:to>
    <xdr:pic>
      <xdr:nvPicPr>
        <xdr:cNvPr id="2" name="Picture 1">
          <a:extLst>
            <a:ext uri="{FF2B5EF4-FFF2-40B4-BE49-F238E27FC236}">
              <a16:creationId xmlns:a16="http://schemas.microsoft.com/office/drawing/2014/main" id="{47B0B998-4233-C880-423B-6636B4DF2B6F}"/>
            </a:ext>
          </a:extLst>
        </xdr:cNvPr>
        <xdr:cNvPicPr>
          <a:picLocks noChangeAspect="1"/>
        </xdr:cNvPicPr>
      </xdr:nvPicPr>
      <xdr:blipFill>
        <a:blip xmlns:r="http://schemas.openxmlformats.org/officeDocument/2006/relationships" r:embed="rId2"/>
        <a:stretch>
          <a:fillRect/>
        </a:stretch>
      </xdr:blipFill>
      <xdr:spPr>
        <a:xfrm>
          <a:off x="243417" y="8709640"/>
          <a:ext cx="5704417" cy="215321"/>
        </a:xfrm>
        <a:prstGeom prst="rect">
          <a:avLst/>
        </a:prstGeom>
      </xdr:spPr>
    </xdr:pic>
    <xdr:clientData/>
  </xdr:twoCellAnchor>
  <xdr:twoCellAnchor editAs="oneCell">
    <xdr:from>
      <xdr:col>1</xdr:col>
      <xdr:colOff>402167</xdr:colOff>
      <xdr:row>39</xdr:row>
      <xdr:rowOff>1397000</xdr:rowOff>
    </xdr:from>
    <xdr:to>
      <xdr:col>1</xdr:col>
      <xdr:colOff>5873750</xdr:colOff>
      <xdr:row>40</xdr:row>
      <xdr:rowOff>3259215</xdr:rowOff>
    </xdr:to>
    <xdr:pic>
      <xdr:nvPicPr>
        <xdr:cNvPr id="7" name="Picture 6">
          <a:extLst>
            <a:ext uri="{FF2B5EF4-FFF2-40B4-BE49-F238E27FC236}">
              <a16:creationId xmlns:a16="http://schemas.microsoft.com/office/drawing/2014/main" id="{9A478559-47CD-6566-D13E-49B2F5A02CCD}"/>
            </a:ext>
          </a:extLst>
        </xdr:cNvPr>
        <xdr:cNvPicPr>
          <a:picLocks noChangeAspect="1"/>
        </xdr:cNvPicPr>
      </xdr:nvPicPr>
      <xdr:blipFill>
        <a:blip xmlns:r="http://schemas.openxmlformats.org/officeDocument/2006/relationships" r:embed="rId3"/>
        <a:stretch>
          <a:fillRect/>
        </a:stretch>
      </xdr:blipFill>
      <xdr:spPr>
        <a:xfrm>
          <a:off x="518584" y="10572750"/>
          <a:ext cx="5471583" cy="33015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47625</xdr:colOff>
      <xdr:row>0</xdr:row>
      <xdr:rowOff>28575</xdr:rowOff>
    </xdr:from>
    <xdr:to>
      <xdr:col>4</xdr:col>
      <xdr:colOff>731625</xdr:colOff>
      <xdr:row>1</xdr:row>
      <xdr:rowOff>406650</xdr:rowOff>
    </xdr:to>
    <xdr:sp macro="" textlink="">
      <xdr:nvSpPr>
        <xdr:cNvPr id="3" name="Rounded Rectangle 2" descr="Button containing hyperlink to the Overview of Progress worksheet">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3209925" y="28575"/>
          <a:ext cx="684000" cy="54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4</xdr:col>
      <xdr:colOff>771525</xdr:colOff>
      <xdr:row>0</xdr:row>
      <xdr:rowOff>0</xdr:rowOff>
    </xdr:from>
    <xdr:to>
      <xdr:col>4</xdr:col>
      <xdr:colOff>1185525</xdr:colOff>
      <xdr:row>1</xdr:row>
      <xdr:rowOff>108075</xdr:rowOff>
    </xdr:to>
    <xdr:sp macro="" textlink="">
      <xdr:nvSpPr>
        <xdr:cNvPr id="4" name="Rounded Rectangle 3" descr="Button containing hyperlink to Action 1.1">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7724775"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1.01</a:t>
          </a:r>
        </a:p>
      </xdr:txBody>
    </xdr:sp>
    <xdr:clientData/>
  </xdr:twoCellAnchor>
  <xdr:twoCellAnchor>
    <xdr:from>
      <xdr:col>4</xdr:col>
      <xdr:colOff>1226344</xdr:colOff>
      <xdr:row>0</xdr:row>
      <xdr:rowOff>0</xdr:rowOff>
    </xdr:from>
    <xdr:to>
      <xdr:col>4</xdr:col>
      <xdr:colOff>1640344</xdr:colOff>
      <xdr:row>1</xdr:row>
      <xdr:rowOff>108075</xdr:rowOff>
    </xdr:to>
    <xdr:sp macro="" textlink="">
      <xdr:nvSpPr>
        <xdr:cNvPr id="6" name="Rounded Rectangle 5" descr="Button containing hyperlink to Action 1.3">
          <a:hlinkClick xmlns:r="http://schemas.openxmlformats.org/officeDocument/2006/relationships" r:id="rId3"/>
          <a:extLst>
            <a:ext uri="{FF2B5EF4-FFF2-40B4-BE49-F238E27FC236}">
              <a16:creationId xmlns:a16="http://schemas.microsoft.com/office/drawing/2014/main" id="{00000000-0008-0000-0100-000006000000}"/>
            </a:ext>
          </a:extLst>
        </xdr:cNvPr>
        <xdr:cNvSpPr/>
      </xdr:nvSpPr>
      <xdr:spPr>
        <a:xfrm>
          <a:off x="8179594"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1.03</a:t>
          </a:r>
        </a:p>
      </xdr:txBody>
    </xdr:sp>
    <xdr:clientData/>
  </xdr:twoCellAnchor>
  <xdr:twoCellAnchor>
    <xdr:from>
      <xdr:col>4</xdr:col>
      <xdr:colOff>1677591</xdr:colOff>
      <xdr:row>0</xdr:row>
      <xdr:rowOff>0</xdr:rowOff>
    </xdr:from>
    <xdr:to>
      <xdr:col>4</xdr:col>
      <xdr:colOff>2091591</xdr:colOff>
      <xdr:row>1</xdr:row>
      <xdr:rowOff>108075</xdr:rowOff>
    </xdr:to>
    <xdr:sp macro="" textlink="">
      <xdr:nvSpPr>
        <xdr:cNvPr id="7" name="Rounded Rectangle 6" descr="Button containing hyperlink to Action 1.4">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8630841"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1.04</a:t>
          </a:r>
        </a:p>
      </xdr:txBody>
    </xdr:sp>
    <xdr:clientData/>
  </xdr:twoCellAnchor>
  <xdr:twoCellAnchor>
    <xdr:from>
      <xdr:col>4</xdr:col>
      <xdr:colOff>2587229</xdr:colOff>
      <xdr:row>0</xdr:row>
      <xdr:rowOff>0</xdr:rowOff>
    </xdr:from>
    <xdr:to>
      <xdr:col>4</xdr:col>
      <xdr:colOff>3001229</xdr:colOff>
      <xdr:row>1</xdr:row>
      <xdr:rowOff>108075</xdr:rowOff>
    </xdr:to>
    <xdr:sp macro="" textlink="">
      <xdr:nvSpPr>
        <xdr:cNvPr id="9" name="Rounded Rectangle 8" descr="Button containing hyperlink to Action 1.8">
          <a:hlinkClick xmlns:r="http://schemas.openxmlformats.org/officeDocument/2006/relationships" r:id="rId5"/>
          <a:extLst>
            <a:ext uri="{FF2B5EF4-FFF2-40B4-BE49-F238E27FC236}">
              <a16:creationId xmlns:a16="http://schemas.microsoft.com/office/drawing/2014/main" id="{00000000-0008-0000-0100-000009000000}"/>
            </a:ext>
          </a:extLst>
        </xdr:cNvPr>
        <xdr:cNvSpPr/>
      </xdr:nvSpPr>
      <xdr:spPr>
        <a:xfrm>
          <a:off x="9540479"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1.08</a:t>
          </a:r>
        </a:p>
      </xdr:txBody>
    </xdr:sp>
    <xdr:clientData/>
  </xdr:twoCellAnchor>
  <xdr:twoCellAnchor>
    <xdr:from>
      <xdr:col>4</xdr:col>
      <xdr:colOff>2126457</xdr:colOff>
      <xdr:row>0</xdr:row>
      <xdr:rowOff>0</xdr:rowOff>
    </xdr:from>
    <xdr:to>
      <xdr:col>4</xdr:col>
      <xdr:colOff>2540457</xdr:colOff>
      <xdr:row>1</xdr:row>
      <xdr:rowOff>108075</xdr:rowOff>
    </xdr:to>
    <xdr:sp macro="" textlink="">
      <xdr:nvSpPr>
        <xdr:cNvPr id="10" name="Rounded Rectangle 9" descr="Button containing hyperlink to Action 1.7">
          <a:hlinkClick xmlns:r="http://schemas.openxmlformats.org/officeDocument/2006/relationships" r:id="rId6"/>
          <a:extLst>
            <a:ext uri="{FF2B5EF4-FFF2-40B4-BE49-F238E27FC236}">
              <a16:creationId xmlns:a16="http://schemas.microsoft.com/office/drawing/2014/main" id="{00000000-0008-0000-0100-00000A000000}"/>
            </a:ext>
          </a:extLst>
        </xdr:cNvPr>
        <xdr:cNvSpPr/>
      </xdr:nvSpPr>
      <xdr:spPr>
        <a:xfrm>
          <a:off x="9079707"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1.07</a:t>
          </a:r>
        </a:p>
      </xdr:txBody>
    </xdr:sp>
    <xdr:clientData/>
  </xdr:twoCellAnchor>
  <xdr:twoCellAnchor>
    <xdr:from>
      <xdr:col>4</xdr:col>
      <xdr:colOff>771525</xdr:colOff>
      <xdr:row>1</xdr:row>
      <xdr:rowOff>142875</xdr:rowOff>
    </xdr:from>
    <xdr:to>
      <xdr:col>4</xdr:col>
      <xdr:colOff>1185525</xdr:colOff>
      <xdr:row>1</xdr:row>
      <xdr:rowOff>412875</xdr:rowOff>
    </xdr:to>
    <xdr:sp macro="" textlink="">
      <xdr:nvSpPr>
        <xdr:cNvPr id="15" name="Rounded Rectangle 14" descr="Button containing hyperlink to Action 1.12">
          <a:hlinkClick xmlns:r="http://schemas.openxmlformats.org/officeDocument/2006/relationships" r:id="rId7"/>
          <a:extLst>
            <a:ext uri="{FF2B5EF4-FFF2-40B4-BE49-F238E27FC236}">
              <a16:creationId xmlns:a16="http://schemas.microsoft.com/office/drawing/2014/main" id="{00000000-0008-0000-0100-00000F000000}"/>
            </a:ext>
          </a:extLst>
        </xdr:cNvPr>
        <xdr:cNvSpPr/>
      </xdr:nvSpPr>
      <xdr:spPr>
        <a:xfrm>
          <a:off x="7724775" y="30480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1.13</a:t>
          </a:r>
        </a:p>
      </xdr:txBody>
    </xdr:sp>
    <xdr:clientData/>
  </xdr:twoCellAnchor>
  <xdr:twoCellAnchor>
    <xdr:from>
      <xdr:col>4</xdr:col>
      <xdr:colOff>1231105</xdr:colOff>
      <xdr:row>1</xdr:row>
      <xdr:rowOff>146175</xdr:rowOff>
    </xdr:from>
    <xdr:to>
      <xdr:col>4</xdr:col>
      <xdr:colOff>1645105</xdr:colOff>
      <xdr:row>1</xdr:row>
      <xdr:rowOff>416175</xdr:rowOff>
    </xdr:to>
    <xdr:sp macro="" textlink="">
      <xdr:nvSpPr>
        <xdr:cNvPr id="21" name="Rounded Rectangle 20" descr="Button containing hyperlink to Action 1.19">
          <a:hlinkClick xmlns:r="http://schemas.openxmlformats.org/officeDocument/2006/relationships" r:id="rId8"/>
          <a:extLst>
            <a:ext uri="{FF2B5EF4-FFF2-40B4-BE49-F238E27FC236}">
              <a16:creationId xmlns:a16="http://schemas.microsoft.com/office/drawing/2014/main" id="{00000000-0008-0000-0100-000015000000}"/>
            </a:ext>
          </a:extLst>
        </xdr:cNvPr>
        <xdr:cNvSpPr/>
      </xdr:nvSpPr>
      <xdr:spPr>
        <a:xfrm>
          <a:off x="8184355" y="30810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1.15</a:t>
          </a:r>
        </a:p>
      </xdr:txBody>
    </xdr:sp>
    <xdr:clientData/>
  </xdr:twoCellAnchor>
  <xdr:twoCellAnchor>
    <xdr:from>
      <xdr:col>4</xdr:col>
      <xdr:colOff>1693068</xdr:colOff>
      <xdr:row>1</xdr:row>
      <xdr:rowOff>146175</xdr:rowOff>
    </xdr:from>
    <xdr:to>
      <xdr:col>4</xdr:col>
      <xdr:colOff>2107068</xdr:colOff>
      <xdr:row>1</xdr:row>
      <xdr:rowOff>416175</xdr:rowOff>
    </xdr:to>
    <xdr:sp macro="" textlink="">
      <xdr:nvSpPr>
        <xdr:cNvPr id="27" name="Rounded Rectangle 26" descr="Button containing hyperlink to Action 1.23">
          <a:hlinkClick xmlns:r="http://schemas.openxmlformats.org/officeDocument/2006/relationships" r:id="rId9"/>
          <a:extLst>
            <a:ext uri="{FF2B5EF4-FFF2-40B4-BE49-F238E27FC236}">
              <a16:creationId xmlns:a16="http://schemas.microsoft.com/office/drawing/2014/main" id="{00000000-0008-0000-0100-00001B000000}"/>
            </a:ext>
          </a:extLst>
        </xdr:cNvPr>
        <xdr:cNvSpPr/>
      </xdr:nvSpPr>
      <xdr:spPr>
        <a:xfrm>
          <a:off x="8646318" y="30810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1.19</a:t>
          </a:r>
        </a:p>
      </xdr:txBody>
    </xdr:sp>
    <xdr:clientData/>
  </xdr:twoCellAnchor>
  <xdr:twoCellAnchor editAs="oneCell">
    <xdr:from>
      <xdr:col>0</xdr:col>
      <xdr:colOff>0</xdr:colOff>
      <xdr:row>1</xdr:row>
      <xdr:rowOff>57149</xdr:rowOff>
    </xdr:from>
    <xdr:to>
      <xdr:col>1</xdr:col>
      <xdr:colOff>9525</xdr:colOff>
      <xdr:row>2</xdr:row>
      <xdr:rowOff>4762</xdr:rowOff>
    </xdr:to>
    <xdr:pic>
      <xdr:nvPicPr>
        <xdr:cNvPr id="5" name="Picture 4">
          <a:extLst>
            <a:ext uri="{FF2B5EF4-FFF2-40B4-BE49-F238E27FC236}">
              <a16:creationId xmlns:a16="http://schemas.microsoft.com/office/drawing/2014/main" id="{E94FD39C-0744-6775-733D-7D58D75AB1BD}"/>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0" y="219074"/>
          <a:ext cx="447675"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47625</xdr:colOff>
      <xdr:row>0</xdr:row>
      <xdr:rowOff>28575</xdr:rowOff>
    </xdr:from>
    <xdr:to>
      <xdr:col>4</xdr:col>
      <xdr:colOff>731625</xdr:colOff>
      <xdr:row>1</xdr:row>
      <xdr:rowOff>406650</xdr:rowOff>
    </xdr:to>
    <xdr:sp macro="" textlink="">
      <xdr:nvSpPr>
        <xdr:cNvPr id="33" name="Rounded Rectangle 32" descr="Button containing hyperlink to the Overview of Progress worksheet">
          <a:hlinkClick xmlns:r="http://schemas.openxmlformats.org/officeDocument/2006/relationships" r:id="rId1"/>
          <a:extLst>
            <a:ext uri="{FF2B5EF4-FFF2-40B4-BE49-F238E27FC236}">
              <a16:creationId xmlns:a16="http://schemas.microsoft.com/office/drawing/2014/main" id="{00000000-0008-0000-0400-000021000000}"/>
            </a:ext>
          </a:extLst>
        </xdr:cNvPr>
        <xdr:cNvSpPr/>
      </xdr:nvSpPr>
      <xdr:spPr>
        <a:xfrm>
          <a:off x="5924550" y="28575"/>
          <a:ext cx="684000" cy="54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chemeClr val="bg1"/>
              </a:solidFill>
            </a:rPr>
            <a:t>Overview of progress</a:t>
          </a:r>
        </a:p>
      </xdr:txBody>
    </xdr:sp>
    <xdr:clientData/>
  </xdr:twoCellAnchor>
  <xdr:twoCellAnchor>
    <xdr:from>
      <xdr:col>4</xdr:col>
      <xdr:colOff>1722120</xdr:colOff>
      <xdr:row>0</xdr:row>
      <xdr:rowOff>0</xdr:rowOff>
    </xdr:from>
    <xdr:to>
      <xdr:col>4</xdr:col>
      <xdr:colOff>2136120</xdr:colOff>
      <xdr:row>1</xdr:row>
      <xdr:rowOff>108075</xdr:rowOff>
    </xdr:to>
    <xdr:sp macro="" textlink="">
      <xdr:nvSpPr>
        <xdr:cNvPr id="38" name="Rounded Rectangle 37" descr="Button containing hyperlink to Action 2.7">
          <a:hlinkClick xmlns:r="http://schemas.openxmlformats.org/officeDocument/2006/relationships" r:id="rId2"/>
          <a:extLst>
            <a:ext uri="{FF2B5EF4-FFF2-40B4-BE49-F238E27FC236}">
              <a16:creationId xmlns:a16="http://schemas.microsoft.com/office/drawing/2014/main" id="{00000000-0008-0000-0400-000026000000}"/>
            </a:ext>
          </a:extLst>
        </xdr:cNvPr>
        <xdr:cNvSpPr/>
      </xdr:nvSpPr>
      <xdr:spPr>
        <a:xfrm>
          <a:off x="8675370" y="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2.07</a:t>
          </a:r>
        </a:p>
      </xdr:txBody>
    </xdr:sp>
    <xdr:clientData/>
  </xdr:twoCellAnchor>
  <xdr:twoCellAnchor>
    <xdr:from>
      <xdr:col>4</xdr:col>
      <xdr:colOff>1260475</xdr:colOff>
      <xdr:row>0</xdr:row>
      <xdr:rowOff>0</xdr:rowOff>
    </xdr:from>
    <xdr:to>
      <xdr:col>4</xdr:col>
      <xdr:colOff>1674475</xdr:colOff>
      <xdr:row>1</xdr:row>
      <xdr:rowOff>108075</xdr:rowOff>
    </xdr:to>
    <xdr:sp macro="" textlink="">
      <xdr:nvSpPr>
        <xdr:cNvPr id="39" name="Rounded Rectangle 38" descr="Button containing hyperlink to Action 2.6">
          <a:hlinkClick xmlns:r="http://schemas.openxmlformats.org/officeDocument/2006/relationships" r:id="rId3"/>
          <a:extLst>
            <a:ext uri="{FF2B5EF4-FFF2-40B4-BE49-F238E27FC236}">
              <a16:creationId xmlns:a16="http://schemas.microsoft.com/office/drawing/2014/main" id="{00000000-0008-0000-0400-000027000000}"/>
            </a:ext>
          </a:extLst>
        </xdr:cNvPr>
        <xdr:cNvSpPr/>
      </xdr:nvSpPr>
      <xdr:spPr>
        <a:xfrm>
          <a:off x="8213725" y="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2.06</a:t>
          </a:r>
        </a:p>
      </xdr:txBody>
    </xdr:sp>
    <xdr:clientData/>
  </xdr:twoCellAnchor>
  <xdr:twoCellAnchor>
    <xdr:from>
      <xdr:col>4</xdr:col>
      <xdr:colOff>798830</xdr:colOff>
      <xdr:row>0</xdr:row>
      <xdr:rowOff>0</xdr:rowOff>
    </xdr:from>
    <xdr:to>
      <xdr:col>4</xdr:col>
      <xdr:colOff>1212830</xdr:colOff>
      <xdr:row>1</xdr:row>
      <xdr:rowOff>108075</xdr:rowOff>
    </xdr:to>
    <xdr:sp macro="" textlink="">
      <xdr:nvSpPr>
        <xdr:cNvPr id="40" name="Rounded Rectangle 39" descr="Button containing hyperlink to Action 2.5">
          <a:hlinkClick xmlns:r="http://schemas.openxmlformats.org/officeDocument/2006/relationships" r:id="rId4"/>
          <a:extLst>
            <a:ext uri="{FF2B5EF4-FFF2-40B4-BE49-F238E27FC236}">
              <a16:creationId xmlns:a16="http://schemas.microsoft.com/office/drawing/2014/main" id="{00000000-0008-0000-0400-000028000000}"/>
            </a:ext>
          </a:extLst>
        </xdr:cNvPr>
        <xdr:cNvSpPr/>
      </xdr:nvSpPr>
      <xdr:spPr>
        <a:xfrm>
          <a:off x="7752080" y="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2.05</a:t>
          </a:r>
        </a:p>
      </xdr:txBody>
    </xdr:sp>
    <xdr:clientData/>
  </xdr:twoCellAnchor>
  <xdr:twoCellAnchor>
    <xdr:from>
      <xdr:col>4</xdr:col>
      <xdr:colOff>808990</xdr:colOff>
      <xdr:row>1</xdr:row>
      <xdr:rowOff>155700</xdr:rowOff>
    </xdr:from>
    <xdr:to>
      <xdr:col>4</xdr:col>
      <xdr:colOff>1222990</xdr:colOff>
      <xdr:row>1</xdr:row>
      <xdr:rowOff>425700</xdr:rowOff>
    </xdr:to>
    <xdr:sp macro="" textlink="">
      <xdr:nvSpPr>
        <xdr:cNvPr id="43" name="Rounded Rectangle 42" descr="Button containing hyperlink to Action 2.10">
          <a:hlinkClick xmlns:r="http://schemas.openxmlformats.org/officeDocument/2006/relationships" r:id="rId5"/>
          <a:extLst>
            <a:ext uri="{FF2B5EF4-FFF2-40B4-BE49-F238E27FC236}">
              <a16:creationId xmlns:a16="http://schemas.microsoft.com/office/drawing/2014/main" id="{00000000-0008-0000-0400-00002B000000}"/>
            </a:ext>
          </a:extLst>
        </xdr:cNvPr>
        <xdr:cNvSpPr/>
      </xdr:nvSpPr>
      <xdr:spPr>
        <a:xfrm>
          <a:off x="7762240" y="317625"/>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2.10</a:t>
          </a:r>
        </a:p>
      </xdr:txBody>
    </xdr:sp>
    <xdr:clientData/>
  </xdr:twoCellAnchor>
  <xdr:twoCellAnchor>
    <xdr:from>
      <xdr:col>4</xdr:col>
      <xdr:colOff>1280160</xdr:colOff>
      <xdr:row>1</xdr:row>
      <xdr:rowOff>155700</xdr:rowOff>
    </xdr:from>
    <xdr:to>
      <xdr:col>4</xdr:col>
      <xdr:colOff>1694160</xdr:colOff>
      <xdr:row>1</xdr:row>
      <xdr:rowOff>425700</xdr:rowOff>
    </xdr:to>
    <xdr:sp macro="" textlink="">
      <xdr:nvSpPr>
        <xdr:cNvPr id="44" name="Rounded Rectangle 43" descr="Button containing hyperlink to Action 2.11">
          <a:hlinkClick xmlns:r="http://schemas.openxmlformats.org/officeDocument/2006/relationships" r:id="rId6"/>
          <a:extLst>
            <a:ext uri="{FF2B5EF4-FFF2-40B4-BE49-F238E27FC236}">
              <a16:creationId xmlns:a16="http://schemas.microsoft.com/office/drawing/2014/main" id="{00000000-0008-0000-0400-00002C000000}"/>
            </a:ext>
          </a:extLst>
        </xdr:cNvPr>
        <xdr:cNvSpPr/>
      </xdr:nvSpPr>
      <xdr:spPr>
        <a:xfrm>
          <a:off x="8233410" y="317625"/>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2.11</a:t>
          </a:r>
        </a:p>
      </xdr:txBody>
    </xdr:sp>
    <xdr:clientData/>
  </xdr:twoCellAnchor>
  <xdr:twoCellAnchor>
    <xdr:from>
      <xdr:col>4</xdr:col>
      <xdr:colOff>1732280</xdr:colOff>
      <xdr:row>1</xdr:row>
      <xdr:rowOff>155700</xdr:rowOff>
    </xdr:from>
    <xdr:to>
      <xdr:col>4</xdr:col>
      <xdr:colOff>2146280</xdr:colOff>
      <xdr:row>1</xdr:row>
      <xdr:rowOff>425700</xdr:rowOff>
    </xdr:to>
    <xdr:sp macro="" textlink="">
      <xdr:nvSpPr>
        <xdr:cNvPr id="47" name="Rounded Rectangle 46" descr="Button containing hyperlink to Action 2.12">
          <a:hlinkClick xmlns:r="http://schemas.openxmlformats.org/officeDocument/2006/relationships" r:id="rId7"/>
          <a:extLst>
            <a:ext uri="{FF2B5EF4-FFF2-40B4-BE49-F238E27FC236}">
              <a16:creationId xmlns:a16="http://schemas.microsoft.com/office/drawing/2014/main" id="{00000000-0008-0000-0400-00002F000000}"/>
            </a:ext>
          </a:extLst>
        </xdr:cNvPr>
        <xdr:cNvSpPr/>
      </xdr:nvSpPr>
      <xdr:spPr>
        <a:xfrm>
          <a:off x="8685530" y="317625"/>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2.12</a:t>
          </a:r>
        </a:p>
      </xdr:txBody>
    </xdr:sp>
    <xdr:clientData/>
  </xdr:twoCellAnchor>
  <xdr:twoCellAnchor editAs="oneCell">
    <xdr:from>
      <xdr:col>0</xdr:col>
      <xdr:colOff>38100</xdr:colOff>
      <xdr:row>1</xdr:row>
      <xdr:rowOff>66675</xdr:rowOff>
    </xdr:from>
    <xdr:to>
      <xdr:col>1</xdr:col>
      <xdr:colOff>9524</xdr:colOff>
      <xdr:row>1</xdr:row>
      <xdr:rowOff>476249</xdr:rowOff>
    </xdr:to>
    <xdr:pic>
      <xdr:nvPicPr>
        <xdr:cNvPr id="3" name="Picture 2">
          <a:extLst>
            <a:ext uri="{FF2B5EF4-FFF2-40B4-BE49-F238E27FC236}">
              <a16:creationId xmlns:a16="http://schemas.microsoft.com/office/drawing/2014/main" id="{E7FE6123-213D-8379-D298-BE6E026A355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8100" y="228600"/>
          <a:ext cx="409574" cy="409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47625</xdr:colOff>
      <xdr:row>0</xdr:row>
      <xdr:rowOff>28575</xdr:rowOff>
    </xdr:from>
    <xdr:to>
      <xdr:col>4</xdr:col>
      <xdr:colOff>731625</xdr:colOff>
      <xdr:row>1</xdr:row>
      <xdr:rowOff>406650</xdr:rowOff>
    </xdr:to>
    <xdr:sp macro="" textlink="">
      <xdr:nvSpPr>
        <xdr:cNvPr id="35" name="Rounded Rectangle 34" descr="Button containing hyperlink to the Overview of Progress worksheet">
          <a:hlinkClick xmlns:r="http://schemas.openxmlformats.org/officeDocument/2006/relationships" r:id="rId1"/>
          <a:extLst>
            <a:ext uri="{FF2B5EF4-FFF2-40B4-BE49-F238E27FC236}">
              <a16:creationId xmlns:a16="http://schemas.microsoft.com/office/drawing/2014/main" id="{00000000-0008-0000-0B00-000023000000}"/>
            </a:ext>
          </a:extLst>
        </xdr:cNvPr>
        <xdr:cNvSpPr/>
      </xdr:nvSpPr>
      <xdr:spPr>
        <a:xfrm>
          <a:off x="3209925" y="28575"/>
          <a:ext cx="684000" cy="540000"/>
        </a:xfrm>
        <a:prstGeom prst="roundRect">
          <a:avLst/>
        </a:prstGeom>
        <a:solidFill>
          <a:srgbClr val="3B9D1D"/>
        </a:solidFill>
        <a:ln>
          <a:solidFill>
            <a:srgbClr val="94C9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Overview of progress</a:t>
          </a:r>
        </a:p>
      </xdr:txBody>
    </xdr:sp>
    <xdr:clientData/>
  </xdr:twoCellAnchor>
  <xdr:twoCellAnchor>
    <xdr:from>
      <xdr:col>4</xdr:col>
      <xdr:colOff>784225</xdr:colOff>
      <xdr:row>0</xdr:row>
      <xdr:rowOff>0</xdr:rowOff>
    </xdr:from>
    <xdr:to>
      <xdr:col>4</xdr:col>
      <xdr:colOff>1198225</xdr:colOff>
      <xdr:row>1</xdr:row>
      <xdr:rowOff>108075</xdr:rowOff>
    </xdr:to>
    <xdr:sp macro="" textlink="">
      <xdr:nvSpPr>
        <xdr:cNvPr id="42" name="Rounded Rectangle 41" descr="Button containing hyperlink to Action 4.6">
          <a:hlinkClick xmlns:r="http://schemas.openxmlformats.org/officeDocument/2006/relationships" r:id="rId2"/>
          <a:extLst>
            <a:ext uri="{FF2B5EF4-FFF2-40B4-BE49-F238E27FC236}">
              <a16:creationId xmlns:a16="http://schemas.microsoft.com/office/drawing/2014/main" id="{00000000-0008-0000-0B00-00002A000000}"/>
            </a:ext>
          </a:extLst>
        </xdr:cNvPr>
        <xdr:cNvSpPr/>
      </xdr:nvSpPr>
      <xdr:spPr>
        <a:xfrm>
          <a:off x="7737475" y="0"/>
          <a:ext cx="414000" cy="270000"/>
        </a:xfrm>
        <a:prstGeom prst="roundRect">
          <a:avLst/>
        </a:prstGeom>
        <a:solidFill>
          <a:srgbClr val="3B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4.06</a:t>
          </a:r>
        </a:p>
      </xdr:txBody>
    </xdr:sp>
    <xdr:clientData/>
  </xdr:twoCellAnchor>
  <xdr:twoCellAnchor>
    <xdr:from>
      <xdr:col>4</xdr:col>
      <xdr:colOff>1247775</xdr:colOff>
      <xdr:row>0</xdr:row>
      <xdr:rowOff>0</xdr:rowOff>
    </xdr:from>
    <xdr:to>
      <xdr:col>4</xdr:col>
      <xdr:colOff>1661775</xdr:colOff>
      <xdr:row>1</xdr:row>
      <xdr:rowOff>108075</xdr:rowOff>
    </xdr:to>
    <xdr:sp macro="" textlink="">
      <xdr:nvSpPr>
        <xdr:cNvPr id="44" name="Rounded Rectangle 43" descr="Button containing hyperlink to Action 4.9">
          <a:hlinkClick xmlns:r="http://schemas.openxmlformats.org/officeDocument/2006/relationships" r:id="rId3"/>
          <a:extLst>
            <a:ext uri="{FF2B5EF4-FFF2-40B4-BE49-F238E27FC236}">
              <a16:creationId xmlns:a16="http://schemas.microsoft.com/office/drawing/2014/main" id="{00000000-0008-0000-0B00-00002C000000}"/>
            </a:ext>
          </a:extLst>
        </xdr:cNvPr>
        <xdr:cNvSpPr/>
      </xdr:nvSpPr>
      <xdr:spPr>
        <a:xfrm>
          <a:off x="8201025" y="0"/>
          <a:ext cx="414000" cy="270000"/>
        </a:xfrm>
        <a:prstGeom prst="roundRect">
          <a:avLst/>
        </a:prstGeom>
        <a:solidFill>
          <a:srgbClr val="3B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4.07</a:t>
          </a:r>
        </a:p>
      </xdr:txBody>
    </xdr:sp>
    <xdr:clientData/>
  </xdr:twoCellAnchor>
  <xdr:twoCellAnchor>
    <xdr:from>
      <xdr:col>4</xdr:col>
      <xdr:colOff>789940</xdr:colOff>
      <xdr:row>1</xdr:row>
      <xdr:rowOff>152400</xdr:rowOff>
    </xdr:from>
    <xdr:to>
      <xdr:col>4</xdr:col>
      <xdr:colOff>1203940</xdr:colOff>
      <xdr:row>1</xdr:row>
      <xdr:rowOff>422400</xdr:rowOff>
    </xdr:to>
    <xdr:sp macro="" textlink="">
      <xdr:nvSpPr>
        <xdr:cNvPr id="46" name="Rounded Rectangle 45" descr="Button containing hyperlink to Action 4.11">
          <a:hlinkClick xmlns:r="http://schemas.openxmlformats.org/officeDocument/2006/relationships" r:id="rId4"/>
          <a:extLst>
            <a:ext uri="{FF2B5EF4-FFF2-40B4-BE49-F238E27FC236}">
              <a16:creationId xmlns:a16="http://schemas.microsoft.com/office/drawing/2014/main" id="{00000000-0008-0000-0B00-00002E000000}"/>
            </a:ext>
          </a:extLst>
        </xdr:cNvPr>
        <xdr:cNvSpPr/>
      </xdr:nvSpPr>
      <xdr:spPr>
        <a:xfrm>
          <a:off x="7743190" y="314325"/>
          <a:ext cx="414000" cy="270000"/>
        </a:xfrm>
        <a:prstGeom prst="roundRect">
          <a:avLst/>
        </a:prstGeom>
        <a:solidFill>
          <a:srgbClr val="3B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4.09</a:t>
          </a:r>
        </a:p>
      </xdr:txBody>
    </xdr:sp>
    <xdr:clientData/>
  </xdr:twoCellAnchor>
  <xdr:twoCellAnchor editAs="oneCell">
    <xdr:from>
      <xdr:col>0</xdr:col>
      <xdr:colOff>28575</xdr:colOff>
      <xdr:row>1</xdr:row>
      <xdr:rowOff>28575</xdr:rowOff>
    </xdr:from>
    <xdr:to>
      <xdr:col>1</xdr:col>
      <xdr:colOff>28575</xdr:colOff>
      <xdr:row>1</xdr:row>
      <xdr:rowOff>466725</xdr:rowOff>
    </xdr:to>
    <xdr:pic>
      <xdr:nvPicPr>
        <xdr:cNvPr id="2" name="Picture 1">
          <a:extLst>
            <a:ext uri="{FF2B5EF4-FFF2-40B4-BE49-F238E27FC236}">
              <a16:creationId xmlns:a16="http://schemas.microsoft.com/office/drawing/2014/main" id="{3CDEA094-415F-CC11-3D5E-A8BAD86C857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8575" y="190500"/>
          <a:ext cx="4381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66675</xdr:colOff>
      <xdr:row>0</xdr:row>
      <xdr:rowOff>47625</xdr:rowOff>
    </xdr:from>
    <xdr:to>
      <xdr:col>4</xdr:col>
      <xdr:colOff>750675</xdr:colOff>
      <xdr:row>1</xdr:row>
      <xdr:rowOff>425700</xdr:rowOff>
    </xdr:to>
    <xdr:sp macro="" textlink="">
      <xdr:nvSpPr>
        <xdr:cNvPr id="3" name="Rounded Rectangle 2" descr="Button containing hyperlink to the Overview of Progress worksheet">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5943600" y="47625"/>
          <a:ext cx="684000" cy="54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4</xdr:col>
      <xdr:colOff>790575</xdr:colOff>
      <xdr:row>0</xdr:row>
      <xdr:rowOff>19050</xdr:rowOff>
    </xdr:from>
    <xdr:to>
      <xdr:col>4</xdr:col>
      <xdr:colOff>1204575</xdr:colOff>
      <xdr:row>1</xdr:row>
      <xdr:rowOff>127125</xdr:rowOff>
    </xdr:to>
    <xdr:sp macro="" textlink="">
      <xdr:nvSpPr>
        <xdr:cNvPr id="4" name="Rounded Rectangle 3" descr="Button containing hyperlink to Action 5.1">
          <a:hlinkClick xmlns:r="http://schemas.openxmlformats.org/officeDocument/2006/relationships" r:id="rId2"/>
          <a:extLst>
            <a:ext uri="{FF2B5EF4-FFF2-40B4-BE49-F238E27FC236}">
              <a16:creationId xmlns:a16="http://schemas.microsoft.com/office/drawing/2014/main" id="{00000000-0008-0000-0E00-000004000000}"/>
            </a:ext>
          </a:extLst>
        </xdr:cNvPr>
        <xdr:cNvSpPr/>
      </xdr:nvSpPr>
      <xdr:spPr>
        <a:xfrm>
          <a:off x="6667500" y="1905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5.07</a:t>
          </a:r>
        </a:p>
      </xdr:txBody>
    </xdr:sp>
    <xdr:clientData/>
  </xdr:twoCellAnchor>
  <xdr:twoCellAnchor>
    <xdr:from>
      <xdr:col>4</xdr:col>
      <xdr:colOff>790575</xdr:colOff>
      <xdr:row>1</xdr:row>
      <xdr:rowOff>184275</xdr:rowOff>
    </xdr:from>
    <xdr:to>
      <xdr:col>4</xdr:col>
      <xdr:colOff>1204575</xdr:colOff>
      <xdr:row>1</xdr:row>
      <xdr:rowOff>454275</xdr:rowOff>
    </xdr:to>
    <xdr:sp macro="" textlink="">
      <xdr:nvSpPr>
        <xdr:cNvPr id="20" name="Rounded Rectangle 19" descr="Button containing hyperlink to Action 5.19">
          <a:hlinkClick xmlns:r="http://schemas.openxmlformats.org/officeDocument/2006/relationships" r:id="rId3"/>
          <a:extLst>
            <a:ext uri="{FF2B5EF4-FFF2-40B4-BE49-F238E27FC236}">
              <a16:creationId xmlns:a16="http://schemas.microsoft.com/office/drawing/2014/main" id="{00000000-0008-0000-0E00-000014000000}"/>
            </a:ext>
          </a:extLst>
        </xdr:cNvPr>
        <xdr:cNvSpPr/>
      </xdr:nvSpPr>
      <xdr:spPr>
        <a:xfrm>
          <a:off x="6667500" y="34620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5.09</a:t>
          </a:r>
        </a:p>
      </xdr:txBody>
    </xdr:sp>
    <xdr:clientData/>
  </xdr:twoCellAnchor>
  <xdr:twoCellAnchor editAs="oneCell">
    <xdr:from>
      <xdr:col>0</xdr:col>
      <xdr:colOff>9524</xdr:colOff>
      <xdr:row>1</xdr:row>
      <xdr:rowOff>46600</xdr:rowOff>
    </xdr:from>
    <xdr:to>
      <xdr:col>0</xdr:col>
      <xdr:colOff>438149</xdr:colOff>
      <xdr:row>1</xdr:row>
      <xdr:rowOff>465998</xdr:rowOff>
    </xdr:to>
    <xdr:pic>
      <xdr:nvPicPr>
        <xdr:cNvPr id="5" name="Picture 4">
          <a:extLst>
            <a:ext uri="{FF2B5EF4-FFF2-40B4-BE49-F238E27FC236}">
              <a16:creationId xmlns:a16="http://schemas.microsoft.com/office/drawing/2014/main" id="{2A87CEE0-7C6F-C5D3-9856-09EF48D84D5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4" y="208525"/>
          <a:ext cx="428625" cy="419398"/>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1885950</xdr:colOff>
      <xdr:row>0</xdr:row>
      <xdr:rowOff>19050</xdr:rowOff>
    </xdr:from>
    <xdr:to>
      <xdr:col>4</xdr:col>
      <xdr:colOff>2569950</xdr:colOff>
      <xdr:row>1</xdr:row>
      <xdr:rowOff>397125</xdr:rowOff>
    </xdr:to>
    <xdr:sp macro="" textlink="">
      <xdr:nvSpPr>
        <xdr:cNvPr id="17" name="Rounded Rectangle 16" descr="Button containing hyperlink to the Overview of Progress worksheet">
          <a:hlinkClick xmlns:r="http://schemas.openxmlformats.org/officeDocument/2006/relationships" r:id="rId1"/>
          <a:extLst>
            <a:ext uri="{FF2B5EF4-FFF2-40B4-BE49-F238E27FC236}">
              <a16:creationId xmlns:a16="http://schemas.microsoft.com/office/drawing/2014/main" id="{00000000-0008-0000-1700-000011000000}"/>
            </a:ext>
          </a:extLst>
        </xdr:cNvPr>
        <xdr:cNvSpPr/>
      </xdr:nvSpPr>
      <xdr:spPr>
        <a:xfrm>
          <a:off x="7762875" y="19050"/>
          <a:ext cx="684000" cy="54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4</xdr:col>
      <xdr:colOff>2627630</xdr:colOff>
      <xdr:row>0</xdr:row>
      <xdr:rowOff>0</xdr:rowOff>
    </xdr:from>
    <xdr:to>
      <xdr:col>4</xdr:col>
      <xdr:colOff>3041630</xdr:colOff>
      <xdr:row>1</xdr:row>
      <xdr:rowOff>108075</xdr:rowOff>
    </xdr:to>
    <xdr:sp macro="" textlink="">
      <xdr:nvSpPr>
        <xdr:cNvPr id="24" name="Rounded Rectangle 23" descr="Button containing hyperlink to Action 8.5">
          <a:hlinkClick xmlns:r="http://schemas.openxmlformats.org/officeDocument/2006/relationships" r:id="rId2"/>
          <a:extLst>
            <a:ext uri="{FF2B5EF4-FFF2-40B4-BE49-F238E27FC236}">
              <a16:creationId xmlns:a16="http://schemas.microsoft.com/office/drawing/2014/main" id="{00000000-0008-0000-1700-000018000000}"/>
            </a:ext>
          </a:extLst>
        </xdr:cNvPr>
        <xdr:cNvSpPr/>
      </xdr:nvSpPr>
      <xdr:spPr>
        <a:xfrm>
          <a:off x="9580880" y="0"/>
          <a:ext cx="414000" cy="27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7.05</a:t>
          </a:r>
        </a:p>
      </xdr:txBody>
    </xdr:sp>
    <xdr:clientData/>
  </xdr:twoCellAnchor>
  <xdr:twoCellAnchor editAs="oneCell">
    <xdr:from>
      <xdr:col>0</xdr:col>
      <xdr:colOff>19050</xdr:colOff>
      <xdr:row>1</xdr:row>
      <xdr:rowOff>38100</xdr:rowOff>
    </xdr:from>
    <xdr:to>
      <xdr:col>1</xdr:col>
      <xdr:colOff>19050</xdr:colOff>
      <xdr:row>1</xdr:row>
      <xdr:rowOff>476250</xdr:rowOff>
    </xdr:to>
    <xdr:pic>
      <xdr:nvPicPr>
        <xdr:cNvPr id="2" name="Picture 1">
          <a:extLst>
            <a:ext uri="{FF2B5EF4-FFF2-40B4-BE49-F238E27FC236}">
              <a16:creationId xmlns:a16="http://schemas.microsoft.com/office/drawing/2014/main" id="{6F39AC65-63C3-4034-C59E-FBC7C4885FE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 y="200025"/>
          <a:ext cx="4381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15</xdr:col>
      <xdr:colOff>1000125</xdr:colOff>
      <xdr:row>0</xdr:row>
      <xdr:rowOff>0</xdr:rowOff>
    </xdr:from>
    <xdr:to>
      <xdr:col>15</xdr:col>
      <xdr:colOff>1468125</xdr:colOff>
      <xdr:row>1</xdr:row>
      <xdr:rowOff>108075</xdr:rowOff>
    </xdr:to>
    <xdr:sp macro="" textlink="">
      <xdr:nvSpPr>
        <xdr:cNvPr id="3" name="Rounded Rectangle 2" descr="Button containing hyperlink to the Clinical Governance Standard summary table">
          <a:hlinkClick xmlns:r="http://schemas.openxmlformats.org/officeDocument/2006/relationships" r:id="rId1"/>
          <a:extLst>
            <a:ext uri="{FF2B5EF4-FFF2-40B4-BE49-F238E27FC236}">
              <a16:creationId xmlns:a16="http://schemas.microsoft.com/office/drawing/2014/main" id="{00000000-0008-0000-1A00-000003000000}"/>
            </a:ext>
          </a:extLst>
        </xdr:cNvPr>
        <xdr:cNvSpPr/>
      </xdr:nvSpPr>
      <xdr:spPr>
        <a:xfrm>
          <a:off x="6581775" y="0"/>
          <a:ext cx="468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CG</a:t>
          </a:r>
        </a:p>
      </xdr:txBody>
    </xdr:sp>
    <xdr:clientData/>
  </xdr:twoCellAnchor>
  <xdr:twoCellAnchor>
    <xdr:from>
      <xdr:col>15</xdr:col>
      <xdr:colOff>1515836</xdr:colOff>
      <xdr:row>0</xdr:row>
      <xdr:rowOff>0</xdr:rowOff>
    </xdr:from>
    <xdr:to>
      <xdr:col>15</xdr:col>
      <xdr:colOff>1983836</xdr:colOff>
      <xdr:row>1</xdr:row>
      <xdr:rowOff>108075</xdr:rowOff>
    </xdr:to>
    <xdr:sp macro="" textlink="">
      <xdr:nvSpPr>
        <xdr:cNvPr id="4" name="Rounded Rectangle 3" descr="Button containing hyperlink to the Partnering with Consumers Standard summary table">
          <a:hlinkClick xmlns:r="http://schemas.openxmlformats.org/officeDocument/2006/relationships" r:id="rId2"/>
          <a:extLst>
            <a:ext uri="{FF2B5EF4-FFF2-40B4-BE49-F238E27FC236}">
              <a16:creationId xmlns:a16="http://schemas.microsoft.com/office/drawing/2014/main" id="{00000000-0008-0000-1A00-000004000000}"/>
            </a:ext>
          </a:extLst>
        </xdr:cNvPr>
        <xdr:cNvSpPr/>
      </xdr:nvSpPr>
      <xdr:spPr>
        <a:xfrm>
          <a:off x="7097486" y="0"/>
          <a:ext cx="468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PC</a:t>
          </a:r>
        </a:p>
      </xdr:txBody>
    </xdr:sp>
    <xdr:clientData/>
  </xdr:twoCellAnchor>
  <xdr:twoCellAnchor>
    <xdr:from>
      <xdr:col>15</xdr:col>
      <xdr:colOff>2048783</xdr:colOff>
      <xdr:row>0</xdr:row>
      <xdr:rowOff>0</xdr:rowOff>
    </xdr:from>
    <xdr:to>
      <xdr:col>15</xdr:col>
      <xdr:colOff>2523133</xdr:colOff>
      <xdr:row>1</xdr:row>
      <xdr:rowOff>104900</xdr:rowOff>
    </xdr:to>
    <xdr:sp macro="" textlink="">
      <xdr:nvSpPr>
        <xdr:cNvPr id="6" name="Rounded Rectangle 5" descr="Button containing hyperlink to the Medication Safety Standard summary table">
          <a:hlinkClick xmlns:r="http://schemas.openxmlformats.org/officeDocument/2006/relationships" r:id="rId3"/>
          <a:extLst>
            <a:ext uri="{FF2B5EF4-FFF2-40B4-BE49-F238E27FC236}">
              <a16:creationId xmlns:a16="http://schemas.microsoft.com/office/drawing/2014/main" id="{00000000-0008-0000-1A00-000006000000}"/>
            </a:ext>
          </a:extLst>
        </xdr:cNvPr>
        <xdr:cNvSpPr/>
      </xdr:nvSpPr>
      <xdr:spPr>
        <a:xfrm>
          <a:off x="7906658" y="0"/>
          <a:ext cx="474350" cy="266825"/>
        </a:xfrm>
        <a:prstGeom prst="roundRect">
          <a:avLst/>
        </a:prstGeom>
        <a:solidFill>
          <a:srgbClr val="3B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solidFill>
                <a:sysClr val="windowText" lastClr="000000"/>
              </a:solidFill>
            </a:rPr>
            <a:t>MS</a:t>
          </a:r>
        </a:p>
      </xdr:txBody>
    </xdr:sp>
    <xdr:clientData/>
  </xdr:twoCellAnchor>
  <xdr:twoCellAnchor>
    <xdr:from>
      <xdr:col>15</xdr:col>
      <xdr:colOff>2574019</xdr:colOff>
      <xdr:row>0</xdr:row>
      <xdr:rowOff>0</xdr:rowOff>
    </xdr:from>
    <xdr:to>
      <xdr:col>15</xdr:col>
      <xdr:colOff>3048369</xdr:colOff>
      <xdr:row>1</xdr:row>
      <xdr:rowOff>104900</xdr:rowOff>
    </xdr:to>
    <xdr:sp macro="" textlink="">
      <xdr:nvSpPr>
        <xdr:cNvPr id="7" name="Rounded Rectangle 6" descr="Button containing hyperlink to the Comprehensive Care Standard summary table">
          <a:hlinkClick xmlns:r="http://schemas.openxmlformats.org/officeDocument/2006/relationships" r:id="rId4"/>
          <a:extLst>
            <a:ext uri="{FF2B5EF4-FFF2-40B4-BE49-F238E27FC236}">
              <a16:creationId xmlns:a16="http://schemas.microsoft.com/office/drawing/2014/main" id="{00000000-0008-0000-1A00-000007000000}"/>
            </a:ext>
          </a:extLst>
        </xdr:cNvPr>
        <xdr:cNvSpPr/>
      </xdr:nvSpPr>
      <xdr:spPr>
        <a:xfrm>
          <a:off x="8431894" y="0"/>
          <a:ext cx="474350" cy="266825"/>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CC</a:t>
          </a:r>
        </a:p>
      </xdr:txBody>
    </xdr:sp>
    <xdr:clientData/>
  </xdr:twoCellAnchor>
  <xdr:twoCellAnchor>
    <xdr:from>
      <xdr:col>15</xdr:col>
      <xdr:colOff>3114675</xdr:colOff>
      <xdr:row>0</xdr:row>
      <xdr:rowOff>0</xdr:rowOff>
    </xdr:from>
    <xdr:to>
      <xdr:col>15</xdr:col>
      <xdr:colOff>3579500</xdr:colOff>
      <xdr:row>1</xdr:row>
      <xdr:rowOff>101725</xdr:rowOff>
    </xdr:to>
    <xdr:sp macro="" textlink="">
      <xdr:nvSpPr>
        <xdr:cNvPr id="10" name="Rounded Rectangle 9" descr="Button containing hyperlink to the Recognising and Responding to Acute Deterioration Standard summary table">
          <a:hlinkClick xmlns:r="http://schemas.openxmlformats.org/officeDocument/2006/relationships" r:id="rId5"/>
          <a:extLst>
            <a:ext uri="{FF2B5EF4-FFF2-40B4-BE49-F238E27FC236}">
              <a16:creationId xmlns:a16="http://schemas.microsoft.com/office/drawing/2014/main" id="{00000000-0008-0000-1A00-00000A000000}"/>
            </a:ext>
          </a:extLst>
        </xdr:cNvPr>
        <xdr:cNvSpPr/>
      </xdr:nvSpPr>
      <xdr:spPr>
        <a:xfrm>
          <a:off x="8972550" y="0"/>
          <a:ext cx="464825" cy="26365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RR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ommission styl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C62"/>
  <sheetViews>
    <sheetView showGridLines="0" tabSelected="1" zoomScale="90" zoomScaleNormal="90" workbookViewId="0"/>
  </sheetViews>
  <sheetFormatPr defaultColWidth="0" defaultRowHeight="12.75" zeroHeight="1"/>
  <cols>
    <col min="1" max="1" width="1.7109375" style="197" customWidth="1"/>
    <col min="2" max="2" width="100.7109375" style="194" customWidth="1"/>
    <col min="3" max="3" width="1.7109375" style="287" customWidth="1"/>
    <col min="4" max="702" width="9.140625" style="194" hidden="1" customWidth="1"/>
    <col min="703" max="16384" width="9.140625" style="194" hidden="1"/>
  </cols>
  <sheetData>
    <row r="1" spans="1:3" s="287" customFormat="1"/>
    <row r="2" spans="1:3" customFormat="1">
      <c r="A2" s="197"/>
      <c r="C2" s="287"/>
    </row>
    <row r="3" spans="1:3" customFormat="1">
      <c r="A3" s="197"/>
      <c r="C3" s="287"/>
    </row>
    <row r="4" spans="1:3" customFormat="1">
      <c r="A4" s="197"/>
      <c r="C4" s="287"/>
    </row>
    <row r="5" spans="1:3" customFormat="1">
      <c r="A5" s="197"/>
      <c r="C5" s="287"/>
    </row>
    <row r="6" spans="1:3" customFormat="1">
      <c r="A6" s="197"/>
      <c r="C6" s="287"/>
    </row>
    <row r="7" spans="1:3" customFormat="1">
      <c r="A7" s="197"/>
      <c r="C7" s="287"/>
    </row>
    <row r="8" spans="1:3" customFormat="1">
      <c r="A8" s="197"/>
      <c r="C8" s="287"/>
    </row>
    <row r="9" spans="1:3" customFormat="1">
      <c r="A9" s="197"/>
      <c r="C9" s="287"/>
    </row>
    <row r="10" spans="1:3" customFormat="1">
      <c r="A10" s="197"/>
      <c r="C10" s="287"/>
    </row>
    <row r="11" spans="1:3" customFormat="1">
      <c r="A11" s="197"/>
      <c r="C11" s="287"/>
    </row>
    <row r="12" spans="1:3" customFormat="1" ht="54.75" customHeight="1">
      <c r="A12" s="197"/>
      <c r="C12" s="287"/>
    </row>
    <row r="13" spans="1:3" customFormat="1" ht="192" customHeight="1">
      <c r="A13" s="197"/>
      <c r="B13" s="134" t="s">
        <v>266</v>
      </c>
      <c r="C13" s="287"/>
    </row>
    <row r="14" spans="1:3" s="135" customFormat="1" ht="25.5" customHeight="1">
      <c r="A14" s="198"/>
      <c r="B14" s="137" t="s">
        <v>170</v>
      </c>
      <c r="C14" s="288"/>
    </row>
    <row r="15" spans="1:3" customFormat="1">
      <c r="A15" s="197"/>
      <c r="C15" s="287"/>
    </row>
    <row r="16" spans="1:3" customFormat="1">
      <c r="A16" s="197"/>
      <c r="B16" t="s">
        <v>254</v>
      </c>
      <c r="C16" s="287"/>
    </row>
    <row r="17" spans="1:3" customFormat="1">
      <c r="A17" s="197"/>
      <c r="B17" s="140" t="s">
        <v>158</v>
      </c>
      <c r="C17" s="287"/>
    </row>
    <row r="18" spans="1:3" customFormat="1">
      <c r="A18" s="197"/>
      <c r="B18" s="289" t="s">
        <v>267</v>
      </c>
      <c r="C18" s="287"/>
    </row>
    <row r="19" spans="1:3" customFormat="1">
      <c r="A19" s="197"/>
      <c r="B19" s="289" t="s">
        <v>268</v>
      </c>
      <c r="C19" s="287"/>
    </row>
    <row r="20" spans="1:3" customFormat="1">
      <c r="A20" s="197"/>
      <c r="B20" s="289" t="s">
        <v>269</v>
      </c>
      <c r="C20" s="287"/>
    </row>
    <row r="21" spans="1:3" customFormat="1">
      <c r="A21" s="197"/>
      <c r="B21" s="289" t="s">
        <v>270</v>
      </c>
      <c r="C21" s="287"/>
    </row>
    <row r="22" spans="1:3" customFormat="1">
      <c r="A22" s="197"/>
      <c r="B22" s="289" t="s">
        <v>271</v>
      </c>
      <c r="C22" s="287"/>
    </row>
    <row r="23" spans="1:3" customFormat="1">
      <c r="A23" s="197"/>
      <c r="B23" s="289" t="s">
        <v>272</v>
      </c>
      <c r="C23" s="287"/>
    </row>
    <row r="24" spans="1:3" customFormat="1">
      <c r="A24" s="197"/>
      <c r="B24" s="289" t="s">
        <v>273</v>
      </c>
      <c r="C24" s="287"/>
    </row>
    <row r="25" spans="1:3" customFormat="1">
      <c r="A25" s="197"/>
      <c r="B25" s="289" t="s">
        <v>274</v>
      </c>
      <c r="C25" s="287"/>
    </row>
    <row r="26" spans="1:3" customFormat="1">
      <c r="A26" s="197"/>
      <c r="B26" s="289" t="s">
        <v>275</v>
      </c>
      <c r="C26" s="287"/>
    </row>
    <row r="27" spans="1:3" customFormat="1">
      <c r="A27" s="197"/>
      <c r="B27" s="289" t="s">
        <v>276</v>
      </c>
      <c r="C27" s="287"/>
    </row>
    <row r="28" spans="1:3" customFormat="1">
      <c r="A28" s="197"/>
      <c r="B28" s="289" t="s">
        <v>277</v>
      </c>
      <c r="C28" s="287"/>
    </row>
    <row r="29" spans="1:3" customFormat="1">
      <c r="A29" s="197"/>
      <c r="B29" s="289" t="s">
        <v>278</v>
      </c>
      <c r="C29" s="287"/>
    </row>
    <row r="30" spans="1:3" customFormat="1">
      <c r="A30" s="197"/>
      <c r="B30" s="289" t="s">
        <v>279</v>
      </c>
      <c r="C30" s="287"/>
    </row>
    <row r="31" spans="1:3" customFormat="1">
      <c r="A31" s="197"/>
      <c r="B31" s="289" t="s">
        <v>280</v>
      </c>
      <c r="C31" s="287"/>
    </row>
    <row r="32" spans="1:3" customFormat="1">
      <c r="A32" s="197"/>
      <c r="B32" s="289" t="s">
        <v>281</v>
      </c>
      <c r="C32" s="287"/>
    </row>
    <row r="33" spans="1:3" customFormat="1">
      <c r="A33" s="197"/>
      <c r="B33" s="289" t="s">
        <v>282</v>
      </c>
      <c r="C33" s="287"/>
    </row>
    <row r="34" spans="1:3" customFormat="1">
      <c r="A34" s="197"/>
      <c r="C34" s="287"/>
    </row>
    <row r="35" spans="1:3" customFormat="1">
      <c r="A35" s="197"/>
      <c r="B35" t="s">
        <v>159</v>
      </c>
      <c r="C35" s="287"/>
    </row>
    <row r="36" spans="1:3" customFormat="1">
      <c r="A36" s="197"/>
      <c r="C36" s="287"/>
    </row>
    <row r="37" spans="1:3" customFormat="1">
      <c r="A37" s="197"/>
      <c r="C37" s="287"/>
    </row>
    <row r="38" spans="1:3" customFormat="1">
      <c r="A38" s="197"/>
      <c r="C38" s="287"/>
    </row>
    <row r="39" spans="1:3" customFormat="1">
      <c r="A39" s="197"/>
      <c r="B39" s="136" t="s">
        <v>255</v>
      </c>
      <c r="C39" s="287"/>
    </row>
    <row r="40" spans="1:3" customFormat="1" ht="113.25" customHeight="1">
      <c r="A40" s="197"/>
      <c r="B40" s="134" t="s">
        <v>256</v>
      </c>
      <c r="C40" s="287"/>
    </row>
    <row r="41" spans="1:3" customFormat="1" ht="268.5" customHeight="1">
      <c r="A41" s="197"/>
      <c r="C41" s="287"/>
    </row>
    <row r="42" spans="1:3" customFormat="1" ht="102">
      <c r="A42" s="197"/>
      <c r="B42" s="134" t="s">
        <v>261</v>
      </c>
      <c r="C42" s="287"/>
    </row>
    <row r="43" spans="1:3" customFormat="1">
      <c r="A43" s="197"/>
      <c r="C43" s="287"/>
    </row>
    <row r="44" spans="1:3" customFormat="1" ht="18.75" customHeight="1">
      <c r="A44" s="197"/>
      <c r="B44" s="134" t="s">
        <v>237</v>
      </c>
      <c r="C44" s="287"/>
    </row>
    <row r="45" spans="1:3" customFormat="1" ht="229.5">
      <c r="A45" s="197"/>
      <c r="B45" s="145" t="s">
        <v>257</v>
      </c>
      <c r="C45" s="287"/>
    </row>
    <row r="46" spans="1:3" customFormat="1" ht="84.6" customHeight="1">
      <c r="A46" s="197"/>
      <c r="B46" s="191" t="s">
        <v>166</v>
      </c>
      <c r="C46" s="287"/>
    </row>
    <row r="47" spans="1:3" customFormat="1" ht="250.5" customHeight="1">
      <c r="A47" s="197"/>
      <c r="B47" s="164" t="s">
        <v>258</v>
      </c>
      <c r="C47" s="287"/>
    </row>
    <row r="48" spans="1:3" customFormat="1">
      <c r="A48" s="197"/>
      <c r="C48" s="287"/>
    </row>
    <row r="49" spans="1:3" customFormat="1" ht="216.75">
      <c r="A49" s="197"/>
      <c r="B49" s="164" t="s">
        <v>259</v>
      </c>
      <c r="C49" s="287"/>
    </row>
    <row r="50" spans="1:3" customFormat="1" ht="43.5" customHeight="1">
      <c r="A50" s="197"/>
      <c r="B50" s="134" t="s">
        <v>235</v>
      </c>
      <c r="C50" s="287"/>
    </row>
    <row r="51" spans="1:3" customFormat="1">
      <c r="A51" s="197"/>
      <c r="C51" s="287"/>
    </row>
    <row r="52" spans="1:3" customFormat="1" ht="344.25">
      <c r="A52" s="197"/>
      <c r="B52" s="145" t="s">
        <v>260</v>
      </c>
      <c r="C52" s="287"/>
    </row>
    <row r="53" spans="1:3" customFormat="1">
      <c r="A53" s="197"/>
      <c r="B53" s="136" t="s">
        <v>163</v>
      </c>
      <c r="C53" s="287"/>
    </row>
    <row r="54" spans="1:3" customFormat="1" ht="267.75">
      <c r="A54" s="197"/>
      <c r="B54" s="134" t="s">
        <v>236</v>
      </c>
      <c r="C54" s="287"/>
    </row>
    <row r="55" spans="1:3" customFormat="1">
      <c r="A55" s="197"/>
      <c r="B55" s="9" t="s">
        <v>164</v>
      </c>
      <c r="C55" s="287"/>
    </row>
    <row r="56" spans="1:3" customFormat="1" ht="38.25">
      <c r="A56" s="197"/>
      <c r="B56" s="134" t="s">
        <v>167</v>
      </c>
      <c r="C56" s="287"/>
    </row>
    <row r="57" spans="1:3" customFormat="1">
      <c r="A57" s="197"/>
      <c r="C57" s="287"/>
    </row>
    <row r="58" spans="1:3" customFormat="1">
      <c r="A58" s="197"/>
      <c r="B58" s="9" t="s">
        <v>165</v>
      </c>
      <c r="C58" s="287"/>
    </row>
    <row r="59" spans="1:3" customFormat="1" ht="204">
      <c r="A59" s="197"/>
      <c r="B59" s="134" t="s">
        <v>168</v>
      </c>
      <c r="C59" s="287"/>
    </row>
    <row r="60" spans="1:3" customFormat="1">
      <c r="A60" s="197"/>
      <c r="C60" s="287"/>
    </row>
    <row r="61" spans="1:3" customFormat="1" ht="38.25">
      <c r="A61" s="197"/>
      <c r="B61" s="134" t="s">
        <v>169</v>
      </c>
      <c r="C61" s="287"/>
    </row>
    <row r="62" spans="1:3" s="287" customFormat="1"/>
  </sheetData>
  <hyperlinks>
    <hyperlink ref="B18" location="Governance!A1" display="Governance: Clinical Governance Standard worksheet" xr:uid="{00000000-0004-0000-0000-000000000000}"/>
    <hyperlink ref="B19" location="'Gov-EL'!A1" display="Gov-EL: Evidence list worksheet for the Clinical Governance Standard" xr:uid="{00000000-0004-0000-0000-000001000000}"/>
    <hyperlink ref="B20" location="'Gov-TL'!A1" display="Gov-TL: Task list worksheet for the Clinical Governance Standard" xr:uid="{00000000-0004-0000-0000-000002000000}"/>
    <hyperlink ref="B21" location="Partnering!A1" display="Partnering: Partnering with Consumers Standard worksheet" xr:uid="{00000000-0004-0000-0000-000003000000}"/>
    <hyperlink ref="B22" location="'Part-EL'!A1" display="Part-EL: Evidence list worksheet for the Partnering with Consumers Standard" xr:uid="{00000000-0004-0000-0000-000004000000}"/>
    <hyperlink ref="B23" location="'Part-TL'!A1" display="Part-TL: Task list worksheet for the Partnering with Consumers Standard" xr:uid="{00000000-0004-0000-0000-000005000000}"/>
    <hyperlink ref="B24" location="MedSafety!A1" display="MedSafety: Medication Safety Standard worksheet" xr:uid="{00000000-0004-0000-0000-000009000000}"/>
    <hyperlink ref="B25" location="'Med-EL'!A1" display="Med-EL: Evidence list worksheet for the Medication Safety Standard" xr:uid="{00000000-0004-0000-0000-00000A000000}"/>
    <hyperlink ref="B26" location="'Med-TL'!A1" display="Med-TL: Task list worksheet for the Medication Safety Standard" xr:uid="{00000000-0004-0000-0000-00000B000000}"/>
    <hyperlink ref="B27" location="CompCare!A1" display="CompCare: Comprehensive Care Standard worksheet" xr:uid="{00000000-0004-0000-0000-00000C000000}"/>
    <hyperlink ref="B28" location="'Comp-EL'!A1" display="Comp-EL: Evidence list worksheet for the Comprehensive Care Standard" xr:uid="{00000000-0004-0000-0000-00000D000000}"/>
    <hyperlink ref="B29" location="'Comp-TL'!A1" display="Comp-TL: Task list worksheet for the Comprehensive Care Standard" xr:uid="{00000000-0004-0000-0000-00000E000000}"/>
    <hyperlink ref="B30" location="RR!A1" display="RR: Recognising and Responding to Acute Deterioration Standard worksheet" xr:uid="{00000000-0004-0000-0000-000015000000}"/>
    <hyperlink ref="B31" location="'RR-EL'!A1" display="RR-EL: Evidence list worksheet for the Recognising and Responding to Acute Deterioration Standard" xr:uid="{00000000-0004-0000-0000-000016000000}"/>
    <hyperlink ref="B32" location="'RR-TL'!A1" display="RR-TL: Task list worksheet for the Recognising and Responding to Acute Deterioration Standard" xr:uid="{00000000-0004-0000-0000-000017000000}"/>
    <hyperlink ref="B33" location="'Overview of progress'!A1" display="Overview of progress: Summary report" xr:uid="{00000000-0004-0000-0000-000018000000}"/>
  </hyperlinks>
  <pageMargins left="0.23622047244094491" right="0.23622047244094491" top="0.74803149606299213" bottom="0.74803149606299213" header="0.31496062992125984" footer="0.31496062992125984"/>
  <pageSetup paperSize="9" fitToHeight="0" orientation="portrait" r:id="rId1"/>
  <headerFooter>
    <oddHeader>&amp;C&amp;"Aptos"&amp;12&amp;KFF0000 OFFICIAL&amp;1#_x000D_</oddHeader>
    <oddFooter>&amp;L&amp;8&amp;A&amp;C_x000D_&amp;1#&amp;"Aptos"&amp;12&amp;KFF0000 OFFICIAL&amp;R&amp;8&amp;P of &amp;N</oddFooter>
  </headerFooter>
  <rowBreaks count="2" manualBreakCount="2">
    <brk id="38" min="1" max="1" man="1"/>
    <brk id="52" min="1" max="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E2EFCE"/>
  </sheetPr>
  <dimension ref="A1:E24"/>
  <sheetViews>
    <sheetView showGridLines="0" workbookViewId="0">
      <pane ySplit="5" topLeftCell="A6" activePane="bottomLeft" state="frozen"/>
      <selection activeCell="C3" sqref="C3"/>
      <selection pane="bottomLeft" activeCell="B8" sqref="B8"/>
    </sheetView>
  </sheetViews>
  <sheetFormatPr defaultColWidth="0" defaultRowHeight="12.75"/>
  <cols>
    <col min="1" max="1" width="1.7109375" customWidth="1"/>
    <col min="2" max="2" width="6.7109375" customWidth="1"/>
    <col min="3" max="4" width="91.7109375" customWidth="1"/>
    <col min="5" max="5" width="1.7109375" customWidth="1"/>
    <col min="6" max="16384" width="9.140625" hidden="1"/>
  </cols>
  <sheetData>
    <row r="1" spans="2:4" s="287" customFormat="1">
      <c r="B1" s="290" t="s">
        <v>264</v>
      </c>
    </row>
    <row r="3" spans="2:4" ht="25.5">
      <c r="B3" s="39" t="s">
        <v>26</v>
      </c>
      <c r="C3" s="1"/>
      <c r="D3" s="1"/>
    </row>
    <row r="4" spans="2:4">
      <c r="B4" s="1"/>
      <c r="C4" s="1"/>
      <c r="D4" s="1"/>
    </row>
    <row r="5" spans="2:4" s="126" customFormat="1" ht="25.5" customHeight="1">
      <c r="B5" s="122" t="s">
        <v>1</v>
      </c>
      <c r="C5" s="127" t="s">
        <v>140</v>
      </c>
      <c r="D5" s="128" t="s">
        <v>141</v>
      </c>
    </row>
    <row r="6" spans="2:4">
      <c r="B6" s="257" t="s">
        <v>27</v>
      </c>
      <c r="C6" s="258"/>
      <c r="D6" s="259"/>
    </row>
    <row r="7" spans="2:4">
      <c r="B7" s="225" t="s">
        <v>216</v>
      </c>
      <c r="C7" s="247"/>
      <c r="D7" s="251"/>
    </row>
    <row r="8" spans="2:4">
      <c r="B8" s="301">
        <v>4.0599999999999996</v>
      </c>
      <c r="C8" s="11" t="s">
        <v>134</v>
      </c>
      <c r="D8" s="12"/>
    </row>
    <row r="9" spans="2:4">
      <c r="B9" s="148"/>
      <c r="C9" s="11" t="s">
        <v>135</v>
      </c>
      <c r="D9" s="12"/>
    </row>
    <row r="10" spans="2:4">
      <c r="B10" s="148"/>
      <c r="C10" s="11" t="s">
        <v>136</v>
      </c>
      <c r="D10" s="12"/>
    </row>
    <row r="11" spans="2:4">
      <c r="B11" s="148"/>
      <c r="C11" s="11" t="s">
        <v>137</v>
      </c>
      <c r="D11" s="12"/>
    </row>
    <row r="12" spans="2:4">
      <c r="B12" s="148"/>
      <c r="C12" s="11" t="s">
        <v>138</v>
      </c>
      <c r="D12" s="12"/>
    </row>
    <row r="13" spans="2:4">
      <c r="B13" s="301">
        <v>4.07</v>
      </c>
      <c r="C13" s="11" t="s">
        <v>134</v>
      </c>
      <c r="D13" s="12"/>
    </row>
    <row r="14" spans="2:4">
      <c r="B14" s="148"/>
      <c r="C14" s="11" t="s">
        <v>135</v>
      </c>
      <c r="D14" s="12"/>
    </row>
    <row r="15" spans="2:4">
      <c r="B15" s="148"/>
      <c r="C15" s="11" t="s">
        <v>136</v>
      </c>
      <c r="D15" s="12"/>
    </row>
    <row r="16" spans="2:4">
      <c r="B16" s="148"/>
      <c r="C16" s="11" t="s">
        <v>137</v>
      </c>
      <c r="D16" s="12"/>
    </row>
    <row r="17" spans="2:4">
      <c r="B17" s="148"/>
      <c r="C17" s="11" t="s">
        <v>138</v>
      </c>
      <c r="D17" s="12"/>
    </row>
    <row r="18" spans="2:4">
      <c r="B18" s="257" t="s">
        <v>28</v>
      </c>
      <c r="C18" s="258"/>
      <c r="D18" s="259"/>
    </row>
    <row r="19" spans="2:4">
      <c r="B19" s="225" t="s">
        <v>217</v>
      </c>
      <c r="C19" s="247"/>
      <c r="D19" s="251"/>
    </row>
    <row r="20" spans="2:4">
      <c r="B20" s="301">
        <v>4.09</v>
      </c>
      <c r="C20" s="11" t="s">
        <v>134</v>
      </c>
      <c r="D20" s="12"/>
    </row>
    <row r="21" spans="2:4">
      <c r="B21" s="148"/>
      <c r="C21" s="11" t="s">
        <v>135</v>
      </c>
      <c r="D21" s="12"/>
    </row>
    <row r="22" spans="2:4">
      <c r="B22" s="148"/>
      <c r="C22" s="11" t="s">
        <v>136</v>
      </c>
      <c r="D22" s="12"/>
    </row>
    <row r="23" spans="2:4">
      <c r="B23" s="148"/>
      <c r="C23" s="11" t="s">
        <v>137</v>
      </c>
      <c r="D23" s="12"/>
    </row>
    <row r="24" spans="2:4">
      <c r="B24" s="148"/>
      <c r="C24" s="11" t="s">
        <v>138</v>
      </c>
      <c r="D24" s="12"/>
    </row>
  </sheetData>
  <autoFilter ref="B5:D24" xr:uid="{00000000-0009-0000-0000-00000C000000}"/>
  <hyperlinks>
    <hyperlink ref="B8" location="MedSafety!A4.06" display="MedSafety!A4.06" xr:uid="{00000000-0004-0000-0C00-000005000000}"/>
    <hyperlink ref="B13" location="MedSafety!A4.07" display="MedSafety!A4.07" xr:uid="{00000000-0004-0000-0C00-000006000000}"/>
    <hyperlink ref="B20" location="MedSafety!A4.09" display="MedSafety!A4.09" xr:uid="{00000000-0004-0000-0C00-000008000000}"/>
  </hyperlinks>
  <pageMargins left="0.23622047244094491" right="0.23622047244094491" top="0.74803149606299213" bottom="0.74803149606299213" header="0.31496062992125984" footer="0.31496062992125984"/>
  <pageSetup paperSize="9"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E2EFCE"/>
    <pageSetUpPr fitToPage="1"/>
  </sheetPr>
  <dimension ref="A1:AC24"/>
  <sheetViews>
    <sheetView showGridLines="0" workbookViewId="0">
      <pane ySplit="5" topLeftCell="A6" activePane="bottomLeft" state="frozen"/>
      <selection activeCell="C4" sqref="C4"/>
      <selection pane="bottomLeft" activeCell="A6" sqref="A6"/>
    </sheetView>
  </sheetViews>
  <sheetFormatPr defaultColWidth="0" defaultRowHeight="12.75"/>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s="287" customFormat="1">
      <c r="B1" s="290" t="s">
        <v>265</v>
      </c>
      <c r="AA1" s="287" t="s">
        <v>38</v>
      </c>
      <c r="AB1" s="287" t="s">
        <v>39</v>
      </c>
      <c r="AC1" s="287" t="s">
        <v>40</v>
      </c>
    </row>
    <row r="3" spans="2:29" ht="25.5">
      <c r="B3" s="39" t="s">
        <v>26</v>
      </c>
      <c r="C3" s="1"/>
      <c r="D3" s="1"/>
    </row>
    <row r="4" spans="2:29">
      <c r="B4" s="1"/>
      <c r="C4" s="1"/>
      <c r="D4" s="1"/>
    </row>
    <row r="5" spans="2:29" ht="25.5">
      <c r="B5" s="113" t="s">
        <v>1</v>
      </c>
      <c r="C5" s="114" t="s">
        <v>5</v>
      </c>
      <c r="D5" s="118" t="s">
        <v>6</v>
      </c>
      <c r="E5" s="119" t="s">
        <v>157</v>
      </c>
      <c r="F5" s="120" t="s">
        <v>8</v>
      </c>
    </row>
    <row r="6" spans="2:29">
      <c r="B6" s="242" t="s">
        <v>27</v>
      </c>
      <c r="C6" s="243"/>
      <c r="D6" s="244"/>
      <c r="E6" s="245"/>
      <c r="F6" s="246"/>
    </row>
    <row r="7" spans="2:29">
      <c r="B7" s="225" t="s">
        <v>215</v>
      </c>
      <c r="C7" s="247"/>
      <c r="D7" s="248"/>
      <c r="E7" s="249"/>
      <c r="F7" s="250"/>
    </row>
    <row r="8" spans="2:29">
      <c r="B8" s="301">
        <v>4.0599999999999996</v>
      </c>
      <c r="C8" s="11" t="s">
        <v>142</v>
      </c>
      <c r="D8" s="97"/>
      <c r="E8" s="98"/>
      <c r="F8" s="142"/>
    </row>
    <row r="9" spans="2:29">
      <c r="B9" s="148"/>
      <c r="C9" s="11" t="s">
        <v>143</v>
      </c>
      <c r="D9" s="97"/>
      <c r="E9" s="98"/>
      <c r="F9" s="142"/>
    </row>
    <row r="10" spans="2:29">
      <c r="B10" s="148"/>
      <c r="C10" s="11" t="s">
        <v>144</v>
      </c>
      <c r="D10" s="97"/>
      <c r="E10" s="98"/>
      <c r="F10" s="142"/>
    </row>
    <row r="11" spans="2:29">
      <c r="B11" s="148"/>
      <c r="C11" s="11" t="s">
        <v>145</v>
      </c>
      <c r="D11" s="97"/>
      <c r="E11" s="98"/>
      <c r="F11" s="142"/>
    </row>
    <row r="12" spans="2:29">
      <c r="B12" s="148"/>
      <c r="C12" s="11" t="s">
        <v>146</v>
      </c>
      <c r="D12" s="97"/>
      <c r="E12" s="98"/>
      <c r="F12" s="142"/>
    </row>
    <row r="13" spans="2:29">
      <c r="B13" s="301">
        <v>4.07</v>
      </c>
      <c r="C13" s="11" t="s">
        <v>142</v>
      </c>
      <c r="D13" s="97"/>
      <c r="E13" s="98"/>
      <c r="F13" s="142"/>
    </row>
    <row r="14" spans="2:29">
      <c r="B14" s="148"/>
      <c r="C14" s="11" t="s">
        <v>143</v>
      </c>
      <c r="D14" s="97"/>
      <c r="E14" s="98"/>
      <c r="F14" s="142"/>
    </row>
    <row r="15" spans="2:29">
      <c r="B15" s="148"/>
      <c r="C15" s="11" t="s">
        <v>144</v>
      </c>
      <c r="D15" s="97"/>
      <c r="E15" s="98"/>
      <c r="F15" s="142"/>
    </row>
    <row r="16" spans="2:29">
      <c r="B16" s="148"/>
      <c r="C16" s="11" t="s">
        <v>145</v>
      </c>
      <c r="D16" s="97"/>
      <c r="E16" s="98"/>
      <c r="F16" s="142"/>
    </row>
    <row r="17" spans="2:6">
      <c r="B17" s="148"/>
      <c r="C17" s="11" t="s">
        <v>146</v>
      </c>
      <c r="D17" s="97"/>
      <c r="E17" s="98"/>
      <c r="F17" s="142"/>
    </row>
    <row r="18" spans="2:6">
      <c r="B18" s="242" t="s">
        <v>28</v>
      </c>
      <c r="C18" s="243"/>
      <c r="D18" s="244"/>
      <c r="E18" s="245"/>
      <c r="F18" s="246"/>
    </row>
    <row r="19" spans="2:6">
      <c r="B19" s="225" t="s">
        <v>29</v>
      </c>
      <c r="C19" s="247"/>
      <c r="D19" s="248"/>
      <c r="E19" s="249"/>
      <c r="F19" s="250"/>
    </row>
    <row r="20" spans="2:6">
      <c r="B20" s="301">
        <v>4.09</v>
      </c>
      <c r="C20" s="11" t="s">
        <v>142</v>
      </c>
      <c r="D20" s="97"/>
      <c r="E20" s="98"/>
      <c r="F20" s="142"/>
    </row>
    <row r="21" spans="2:6">
      <c r="B21" s="148"/>
      <c r="C21" s="11" t="s">
        <v>143</v>
      </c>
      <c r="D21" s="97"/>
      <c r="E21" s="98"/>
      <c r="F21" s="142"/>
    </row>
    <row r="22" spans="2:6">
      <c r="B22" s="148"/>
      <c r="C22" s="11" t="s">
        <v>144</v>
      </c>
      <c r="D22" s="97"/>
      <c r="E22" s="98"/>
      <c r="F22" s="142"/>
    </row>
    <row r="23" spans="2:6">
      <c r="B23" s="148"/>
      <c r="C23" s="11" t="s">
        <v>145</v>
      </c>
      <c r="D23" s="97"/>
      <c r="E23" s="98"/>
      <c r="F23" s="142"/>
    </row>
    <row r="24" spans="2:6">
      <c r="B24" s="148"/>
      <c r="C24" s="11" t="s">
        <v>146</v>
      </c>
      <c r="D24" s="97"/>
      <c r="E24" s="98"/>
      <c r="F24" s="142"/>
    </row>
  </sheetData>
  <autoFilter ref="B5:F24" xr:uid="{00000000-0009-0000-0000-00000D000000}"/>
  <dataValidations count="2">
    <dataValidation type="list" allowBlank="1" showInputMessage="1" showErrorMessage="1" sqref="F6 F8:F24" xr:uid="{00000000-0002-0000-0D00-000000000000}">
      <formula1>$AA$1:$AC$1</formula1>
    </dataValidation>
    <dataValidation type="date" allowBlank="1" showInputMessage="1" showErrorMessage="1" prompt="Enter a date value (for example, 19/10/2020)" sqref="E6:E24" xr:uid="{00000000-0002-0000-0D00-000001000000}">
      <formula1>StartDate</formula1>
      <formula2>EndDate</formula2>
    </dataValidation>
  </dataValidations>
  <hyperlinks>
    <hyperlink ref="B8" location="MedSafety!A4.06" display="MedSafety!A4.06" xr:uid="{00000000-0004-0000-0D00-000005000000}"/>
    <hyperlink ref="B13" location="MedSafety!A4.07" display="MedSafety!A4.07" xr:uid="{00000000-0004-0000-0D00-000006000000}"/>
    <hyperlink ref="B20" location="MedSafety!A4.09" display="MedSafety!A4.09" xr:uid="{00000000-0004-0000-0D00-000008000000}"/>
  </hyperlinks>
  <pageMargins left="0.23622047244094491" right="0.23622047244094491" top="0.74803149606299213" bottom="0.74803149606299213" header="0.31496062992125984" footer="0.31496062992125984"/>
  <pageSetup paperSize="9" scale="75" fitToHeight="0"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B32087"/>
  </sheetPr>
  <dimension ref="A1:AD8"/>
  <sheetViews>
    <sheetView showGridLines="0" zoomScaleNormal="100" workbookViewId="0">
      <pane xSplit="2" ySplit="3" topLeftCell="C4" activePane="bottomRight" state="frozen"/>
      <selection activeCell="C4" sqref="C4"/>
      <selection pane="topRight" activeCell="C4" sqref="C4"/>
      <selection pane="bottomLeft" activeCell="C4" sqref="C4"/>
      <selection pane="bottomRight" activeCell="A8" sqref="A8"/>
    </sheetView>
  </sheetViews>
  <sheetFormatPr defaultColWidth="0" defaultRowHeight="12.75" outlineLevelCol="1"/>
  <cols>
    <col min="1" max="1" width="6.5703125" customWidth="1"/>
    <col min="2" max="2" width="40.5703125" customWidth="1"/>
    <col min="3" max="3" width="20.5703125" customWidth="1" outlineLevel="1"/>
    <col min="4" max="4" width="36.5703125" customWidth="1"/>
    <col min="5" max="5" width="92.5703125" customWidth="1"/>
    <col min="6" max="6" width="9.5703125" customWidth="1"/>
    <col min="7" max="7" width="36.5703125" customWidth="1" outlineLevel="1"/>
    <col min="8" max="9" width="11.5703125" customWidth="1" outlineLevel="1"/>
    <col min="10" max="10" width="17.5703125" customWidth="1" outlineLevel="1"/>
    <col min="11" max="11" width="10.5703125" customWidth="1" outlineLevel="1"/>
    <col min="12" max="12" width="2.5703125" customWidth="1"/>
    <col min="13" max="16384" width="9.140625" hidden="1"/>
  </cols>
  <sheetData>
    <row r="1" spans="1:30" s="287" customFormat="1">
      <c r="A1" s="299" t="s">
        <v>263</v>
      </c>
      <c r="B1" s="300"/>
      <c r="C1" s="300"/>
      <c r="D1" s="300"/>
      <c r="E1" s="300"/>
      <c r="F1" s="300"/>
      <c r="G1" s="300"/>
      <c r="H1" s="300"/>
      <c r="I1" s="300"/>
      <c r="J1" s="300"/>
      <c r="K1" s="300"/>
      <c r="Z1" s="287" t="s">
        <v>35</v>
      </c>
      <c r="AA1" s="287" t="s">
        <v>162</v>
      </c>
      <c r="AB1" s="287" t="s">
        <v>155</v>
      </c>
      <c r="AC1" s="287" t="s">
        <v>154</v>
      </c>
      <c r="AD1" s="287" t="s">
        <v>37</v>
      </c>
    </row>
    <row r="2" spans="1:30" s="287" customFormat="1" ht="39.950000000000003" customHeight="1">
      <c r="A2" s="300"/>
      <c r="B2" s="291" t="s">
        <v>30</v>
      </c>
      <c r="C2" s="291"/>
      <c r="D2" s="300"/>
      <c r="E2" s="300"/>
      <c r="F2" s="300"/>
      <c r="G2" s="300"/>
      <c r="H2" s="300"/>
      <c r="I2" s="300"/>
      <c r="J2" s="300"/>
      <c r="K2" s="300"/>
      <c r="Z2" s="287" t="s">
        <v>38</v>
      </c>
      <c r="AA2" s="287" t="s">
        <v>39</v>
      </c>
      <c r="AB2" s="287" t="s">
        <v>40</v>
      </c>
    </row>
    <row r="3" spans="1:30" ht="51">
      <c r="A3" s="133" t="s">
        <v>1</v>
      </c>
      <c r="B3" s="54" t="s">
        <v>2</v>
      </c>
      <c r="C3" s="29" t="s">
        <v>238</v>
      </c>
      <c r="D3" s="54" t="s">
        <v>3</v>
      </c>
      <c r="E3" s="54" t="s">
        <v>4</v>
      </c>
      <c r="F3" s="54" t="s">
        <v>156</v>
      </c>
      <c r="G3" s="54" t="s">
        <v>5</v>
      </c>
      <c r="H3" s="54" t="s">
        <v>6</v>
      </c>
      <c r="I3" s="54" t="s">
        <v>7</v>
      </c>
      <c r="J3" s="54" t="s">
        <v>8</v>
      </c>
      <c r="K3" s="112" t="s">
        <v>150</v>
      </c>
    </row>
    <row r="4" spans="1:30">
      <c r="A4" s="232" t="s">
        <v>224</v>
      </c>
      <c r="B4" s="233"/>
      <c r="C4" s="233"/>
      <c r="D4" s="234"/>
      <c r="E4" s="234"/>
      <c r="F4" s="234"/>
      <c r="G4" s="233"/>
      <c r="H4" s="234"/>
      <c r="I4" s="235"/>
      <c r="J4" s="236"/>
      <c r="K4" s="234"/>
    </row>
    <row r="5" spans="1:30">
      <c r="A5" s="237" t="s">
        <v>225</v>
      </c>
      <c r="B5" s="238"/>
      <c r="C5" s="238"/>
      <c r="D5" s="239"/>
      <c r="E5" s="239"/>
      <c r="F5" s="239"/>
      <c r="G5" s="238"/>
      <c r="H5" s="239"/>
      <c r="I5" s="240"/>
      <c r="J5" s="241"/>
      <c r="K5" s="239"/>
    </row>
    <row r="6" spans="1:30" ht="178.5">
      <c r="A6" s="37">
        <v>5.07</v>
      </c>
      <c r="B6" s="172" t="s">
        <v>218</v>
      </c>
      <c r="C6" s="175" t="s">
        <v>244</v>
      </c>
      <c r="D6" s="294" t="s">
        <v>220</v>
      </c>
      <c r="E6" s="32"/>
      <c r="F6" s="36" t="str">
        <f>IF(R5.07=$Z$1,100%,IF(R5.07=$AA$1,80%,IF(R5.07=$AB$1,50%,IF(R5.07=$AC$1,20%,""))))</f>
        <v/>
      </c>
      <c r="G6" s="30"/>
      <c r="H6" s="31"/>
      <c r="I6" s="84"/>
      <c r="J6" s="31"/>
      <c r="K6" s="294" t="s">
        <v>222</v>
      </c>
    </row>
    <row r="7" spans="1:30">
      <c r="A7" s="237" t="s">
        <v>224</v>
      </c>
      <c r="B7" s="238"/>
      <c r="C7" s="238"/>
      <c r="D7" s="239"/>
      <c r="E7" s="239"/>
      <c r="F7" s="239"/>
      <c r="G7" s="238"/>
      <c r="H7" s="239"/>
      <c r="I7" s="240"/>
      <c r="J7" s="241"/>
      <c r="K7" s="239"/>
    </row>
    <row r="8" spans="1:30" ht="191.25">
      <c r="A8" s="37">
        <v>5.09</v>
      </c>
      <c r="B8" s="190" t="s">
        <v>219</v>
      </c>
      <c r="C8" s="175" t="s">
        <v>244</v>
      </c>
      <c r="D8" s="294" t="s">
        <v>221</v>
      </c>
      <c r="E8" s="32"/>
      <c r="F8" s="36" t="str">
        <f>IF(R5.09=$Z$1,100%,IF(R5.09=$AA$1,80%,IF(R5.09=$AB$1,50%,IF(R5.09=$AC$1,20%,""))))</f>
        <v/>
      </c>
      <c r="G8" s="30"/>
      <c r="H8" s="31"/>
      <c r="I8" s="84"/>
      <c r="J8" s="31"/>
      <c r="K8" s="294" t="s">
        <v>223</v>
      </c>
    </row>
  </sheetData>
  <autoFilter ref="A3:K8" xr:uid="{00000000-0009-0000-0000-00000E000000}"/>
  <conditionalFormatting sqref="E6">
    <cfRule type="cellIs" dxfId="27" priority="30" operator="equal">
      <formula>"Not met"</formula>
    </cfRule>
  </conditionalFormatting>
  <conditionalFormatting sqref="E8">
    <cfRule type="cellIs" dxfId="26" priority="28" operator="equal">
      <formula>"Not met"</formula>
    </cfRule>
  </conditionalFormatting>
  <dataValidations count="4">
    <dataValidation type="list" allowBlank="1" showInputMessage="1" showErrorMessage="1" sqref="J6:J8" xr:uid="{00000000-0002-0000-0E00-000000000000}">
      <formula1>$Z$2:$AB$2</formula1>
    </dataValidation>
    <dataValidation type="list" allowBlank="1" showInputMessage="1" showErrorMessage="1" sqref="E6:E8" xr:uid="{00000000-0002-0000-0E00-000002000000}">
      <formula1>$Z$1:$AC$1</formula1>
    </dataValidation>
    <dataValidation type="date" allowBlank="1" showInputMessage="1" showErrorMessage="1" prompt="Enter a date value (for example, 19/10/2020)" sqref="I4:I8" xr:uid="{00000000-0002-0000-0E00-000003000000}">
      <formula1>StartDate</formula1>
      <formula2>EndDate</formula2>
    </dataValidation>
    <dataValidation allowBlank="1" showInputMessage="1" showErrorMessage="1" prompt="Value must be between 0% to 100%." sqref="F8 F6" xr:uid="{2B84B1AA-337D-4AC7-BFA2-898E9425D6EC}"/>
  </dataValidations>
  <hyperlinks>
    <hyperlink ref="K8" location="'Comp-TL'!T5.09" display="Click here to navigate to the task list for Action 5.9" xr:uid="{00000000-0004-0000-0E00-000009000000}"/>
    <hyperlink ref="D6" location="'Comp-EL'!E5.07" display="Click here to navigate to the list of evidence for Action 5.7" xr:uid="{00000000-0004-0000-0E00-00002A000000}"/>
    <hyperlink ref="D8" location="'Comp-EL'!E5.09" display="Click here to navigate to the list of evidence for Action 5.9" xr:uid="{00000000-0004-0000-0E00-00002C000000}"/>
    <hyperlink ref="K6" location="'Comp-TL'!T5.07" display="Click here to navigate to the task list for Action 5.07" xr:uid="{362C14F9-99F7-4539-9A09-B4EDF696F87D}"/>
  </hyperlinks>
  <pageMargins left="0.23622047244094491" right="0.23622047244094491" top="0.74803149606299213" bottom="0.74803149606299213" header="0.31496062992125984" footer="0.31496062992125984"/>
  <pageSetup paperSize="8" pageOrder="overThenDown" orientation="landscape" r:id="rId1"/>
  <headerFooter>
    <oddHeader>&amp;C&amp;"Aptos"&amp;12&amp;KFF0000 OFFICIAL&amp;1#_x000D_</oddHeader>
    <oddFooter>&amp;L&amp;8&amp;A&amp;C_x000D_&amp;1#&amp;"Aptos"&amp;12&amp;KFF0000 OFFICIAL&amp;R&amp;8Page &amp;P of &amp;N | &amp;D | &amp;T</oddFooter>
  </headerFooter>
  <colBreaks count="1" manualBreakCount="1">
    <brk id="6"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E8C5DE"/>
  </sheetPr>
  <dimension ref="A1:E18"/>
  <sheetViews>
    <sheetView showGridLines="0" workbookViewId="0">
      <pane ySplit="5" topLeftCell="A6" activePane="bottomLeft" state="frozen"/>
      <selection activeCell="C3" sqref="C3"/>
      <selection pane="bottomLeft" activeCell="A6" sqref="A6"/>
    </sheetView>
  </sheetViews>
  <sheetFormatPr defaultColWidth="0" defaultRowHeight="12.75"/>
  <cols>
    <col min="1" max="1" width="1.7109375" customWidth="1"/>
    <col min="2" max="2" width="6.7109375" customWidth="1"/>
    <col min="3" max="4" width="91.7109375" customWidth="1"/>
    <col min="5" max="5" width="1.7109375" customWidth="1"/>
    <col min="6" max="16384" width="9.140625" hidden="1"/>
  </cols>
  <sheetData>
    <row r="1" spans="2:4" s="197" customFormat="1">
      <c r="B1" s="199" t="s">
        <v>264</v>
      </c>
    </row>
    <row r="3" spans="2:4" ht="25.5">
      <c r="B3" s="39" t="s">
        <v>30</v>
      </c>
      <c r="C3" s="1"/>
      <c r="D3" s="1"/>
    </row>
    <row r="4" spans="2:4">
      <c r="B4" s="1"/>
      <c r="C4" s="1"/>
      <c r="D4" s="1"/>
    </row>
    <row r="5" spans="2:4" s="126" customFormat="1" ht="25.5" customHeight="1">
      <c r="B5" s="122" t="s">
        <v>1</v>
      </c>
      <c r="C5" s="127" t="s">
        <v>140</v>
      </c>
      <c r="D5" s="128" t="s">
        <v>141</v>
      </c>
    </row>
    <row r="6" spans="2:4">
      <c r="B6" s="220" t="s">
        <v>226</v>
      </c>
      <c r="C6" s="221"/>
      <c r="D6" s="230"/>
    </row>
    <row r="7" spans="2:4">
      <c r="B7" s="225" t="s">
        <v>225</v>
      </c>
      <c r="C7" s="226"/>
      <c r="D7" s="231"/>
    </row>
    <row r="8" spans="2:4">
      <c r="B8" s="301">
        <v>5.07</v>
      </c>
      <c r="C8" s="11" t="s">
        <v>134</v>
      </c>
      <c r="D8" s="12"/>
    </row>
    <row r="9" spans="2:4">
      <c r="B9" s="148"/>
      <c r="C9" s="11" t="s">
        <v>135</v>
      </c>
      <c r="D9" s="12"/>
    </row>
    <row r="10" spans="2:4">
      <c r="B10" s="148"/>
      <c r="C10" s="11" t="s">
        <v>136</v>
      </c>
      <c r="D10" s="12"/>
    </row>
    <row r="11" spans="2:4">
      <c r="B11" s="148"/>
      <c r="C11" s="11" t="s">
        <v>137</v>
      </c>
      <c r="D11" s="12"/>
    </row>
    <row r="12" spans="2:4">
      <c r="B12" s="148"/>
      <c r="C12" s="11" t="s">
        <v>138</v>
      </c>
      <c r="D12" s="12"/>
    </row>
    <row r="13" spans="2:4">
      <c r="B13" s="225" t="s">
        <v>226</v>
      </c>
      <c r="C13" s="226"/>
      <c r="D13" s="231"/>
    </row>
    <row r="14" spans="2:4">
      <c r="B14" s="301">
        <v>5.09</v>
      </c>
      <c r="C14" s="11" t="s">
        <v>134</v>
      </c>
      <c r="D14" s="12"/>
    </row>
    <row r="15" spans="2:4">
      <c r="B15" s="148"/>
      <c r="C15" s="11" t="s">
        <v>135</v>
      </c>
      <c r="D15" s="12"/>
    </row>
    <row r="16" spans="2:4">
      <c r="B16" s="148"/>
      <c r="C16" s="11" t="s">
        <v>136</v>
      </c>
      <c r="D16" s="12"/>
    </row>
    <row r="17" spans="2:4">
      <c r="B17" s="148"/>
      <c r="C17" s="11" t="s">
        <v>137</v>
      </c>
      <c r="D17" s="12"/>
    </row>
    <row r="18" spans="2:4">
      <c r="B18" s="148"/>
      <c r="C18" s="11" t="s">
        <v>138</v>
      </c>
      <c r="D18" s="12"/>
    </row>
  </sheetData>
  <autoFilter ref="B5:D18" xr:uid="{00000000-0009-0000-0000-00000F000000}"/>
  <hyperlinks>
    <hyperlink ref="B8" location="CompCare!A5.07" display="CompCare!A5.07" xr:uid="{00000000-0004-0000-0F00-000006000000}"/>
    <hyperlink ref="B14" location="CompCare!A5.09" display="CompCare!A5.09" xr:uid="{00000000-0004-0000-0F00-000008000000}"/>
  </hyperlinks>
  <pageMargins left="0.23622047244094491" right="0.23622047244094491" top="0.74803149606299213" bottom="0.74803149606299213" header="0.31496062992125984" footer="0.31496062992125984"/>
  <pageSetup paperSize="9"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E8C5DE"/>
    <pageSetUpPr fitToPage="1"/>
  </sheetPr>
  <dimension ref="A1:AC18"/>
  <sheetViews>
    <sheetView showGridLines="0" workbookViewId="0">
      <pane ySplit="5" topLeftCell="A6" activePane="bottomLeft" state="frozen"/>
      <selection activeCell="C4" sqref="C4"/>
      <selection pane="bottomLeft" activeCell="A6" sqref="A6"/>
    </sheetView>
  </sheetViews>
  <sheetFormatPr defaultColWidth="0" defaultRowHeight="12.75"/>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s="197" customFormat="1">
      <c r="B1" s="199" t="s">
        <v>265</v>
      </c>
      <c r="AA1" s="197" t="s">
        <v>38</v>
      </c>
      <c r="AB1" s="197" t="s">
        <v>39</v>
      </c>
      <c r="AC1" s="197" t="s">
        <v>40</v>
      </c>
    </row>
    <row r="3" spans="2:29" ht="25.5">
      <c r="B3" s="39" t="s">
        <v>30</v>
      </c>
      <c r="C3" s="1"/>
      <c r="D3" s="1"/>
    </row>
    <row r="4" spans="2:29">
      <c r="B4" s="1"/>
      <c r="C4" s="1"/>
      <c r="D4" s="1"/>
    </row>
    <row r="5" spans="2:29" ht="25.5">
      <c r="B5" s="113" t="s">
        <v>1</v>
      </c>
      <c r="C5" s="114" t="s">
        <v>5</v>
      </c>
      <c r="D5" s="118" t="s">
        <v>6</v>
      </c>
      <c r="E5" s="119" t="s">
        <v>157</v>
      </c>
      <c r="F5" s="120" t="s">
        <v>8</v>
      </c>
    </row>
    <row r="6" spans="2:29">
      <c r="B6" s="220" t="s">
        <v>31</v>
      </c>
      <c r="C6" s="221"/>
      <c r="D6" s="222"/>
      <c r="E6" s="223"/>
      <c r="F6" s="224"/>
    </row>
    <row r="7" spans="2:29">
      <c r="B7" s="225" t="s">
        <v>227</v>
      </c>
      <c r="C7" s="226"/>
      <c r="D7" s="227"/>
      <c r="E7" s="228"/>
      <c r="F7" s="229"/>
    </row>
    <row r="8" spans="2:29">
      <c r="B8" s="301">
        <v>5.07</v>
      </c>
      <c r="C8" s="11" t="s">
        <v>142</v>
      </c>
      <c r="D8" s="94"/>
      <c r="E8" s="96"/>
      <c r="F8" s="143"/>
    </row>
    <row r="9" spans="2:29">
      <c r="B9" s="148"/>
      <c r="C9" s="11" t="s">
        <v>143</v>
      </c>
      <c r="D9" s="94"/>
      <c r="E9" s="96"/>
      <c r="F9" s="143"/>
    </row>
    <row r="10" spans="2:29">
      <c r="B10" s="148"/>
      <c r="C10" s="11" t="s">
        <v>144</v>
      </c>
      <c r="D10" s="94"/>
      <c r="E10" s="96"/>
      <c r="F10" s="143"/>
    </row>
    <row r="11" spans="2:29">
      <c r="B11" s="148"/>
      <c r="C11" s="11" t="s">
        <v>145</v>
      </c>
      <c r="D11" s="94"/>
      <c r="E11" s="96"/>
      <c r="F11" s="143"/>
    </row>
    <row r="12" spans="2:29">
      <c r="B12" s="148"/>
      <c r="C12" s="11" t="s">
        <v>146</v>
      </c>
      <c r="D12" s="94"/>
      <c r="E12" s="96"/>
      <c r="F12" s="143"/>
    </row>
    <row r="13" spans="2:29">
      <c r="B13" s="225" t="s">
        <v>228</v>
      </c>
      <c r="C13" s="226"/>
      <c r="D13" s="227"/>
      <c r="E13" s="228"/>
      <c r="F13" s="229"/>
    </row>
    <row r="14" spans="2:29">
      <c r="B14" s="301">
        <v>5.09</v>
      </c>
      <c r="C14" s="11" t="s">
        <v>142</v>
      </c>
      <c r="D14" s="94"/>
      <c r="E14" s="96"/>
      <c r="F14" s="143"/>
    </row>
    <row r="15" spans="2:29">
      <c r="B15" s="148"/>
      <c r="C15" s="11" t="s">
        <v>143</v>
      </c>
      <c r="D15" s="94"/>
      <c r="E15" s="96"/>
      <c r="F15" s="143"/>
    </row>
    <row r="16" spans="2:29">
      <c r="B16" s="148"/>
      <c r="C16" s="11" t="s">
        <v>144</v>
      </c>
      <c r="D16" s="94"/>
      <c r="E16" s="96"/>
      <c r="F16" s="143"/>
    </row>
    <row r="17" spans="2:6">
      <c r="B17" s="148"/>
      <c r="C17" s="11" t="s">
        <v>145</v>
      </c>
      <c r="D17" s="94"/>
      <c r="E17" s="96"/>
      <c r="F17" s="143"/>
    </row>
    <row r="18" spans="2:6">
      <c r="B18" s="148"/>
      <c r="C18" s="11" t="s">
        <v>146</v>
      </c>
      <c r="D18" s="94"/>
      <c r="E18" s="96"/>
      <c r="F18" s="143"/>
    </row>
  </sheetData>
  <autoFilter ref="B5:F18" xr:uid="{00000000-0009-0000-0000-000010000000}"/>
  <dataValidations count="2">
    <dataValidation type="list" allowBlank="1" showInputMessage="1" showErrorMessage="1" sqref="F8:F18" xr:uid="{00000000-0002-0000-1000-000000000000}">
      <formula1>$AA$1:$AC$1</formula1>
    </dataValidation>
    <dataValidation type="date" allowBlank="1" showInputMessage="1" showErrorMessage="1" prompt="Enter a date value (for example, 19/10/2020)" sqref="E6:E18" xr:uid="{00000000-0002-0000-1000-000001000000}">
      <formula1>StartDate</formula1>
      <formula2>EndDate</formula2>
    </dataValidation>
  </dataValidations>
  <hyperlinks>
    <hyperlink ref="B8" location="CompCare!A5.07" display="CompCare!A5.07" xr:uid="{00000000-0004-0000-1000-000006000000}"/>
    <hyperlink ref="B14" location="CompCare!A5.09" display="CompCare!A5.09" xr:uid="{00000000-0004-0000-1000-000008000000}"/>
  </hyperlinks>
  <pageMargins left="0.23622047244094491" right="0.23622047244094491" top="0.74803149606299213" bottom="0.74803149606299213" header="0.31496062992125984" footer="0.31496062992125984"/>
  <pageSetup paperSize="9" scale="75" fitToHeight="0"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5F00B7"/>
  </sheetPr>
  <dimension ref="A1:AD6"/>
  <sheetViews>
    <sheetView showGridLines="0" zoomScaleNormal="100" workbookViewId="0">
      <pane xSplit="2" ySplit="3" topLeftCell="C4" activePane="bottomRight" state="frozen"/>
      <selection activeCell="C4" sqref="C4"/>
      <selection pane="topRight" activeCell="C4" sqref="C4"/>
      <selection pane="bottomLeft" activeCell="C4" sqref="C4"/>
      <selection pane="bottomRight" activeCell="A6" sqref="A6"/>
    </sheetView>
  </sheetViews>
  <sheetFormatPr defaultColWidth="0" defaultRowHeight="12.75" outlineLevelCol="1"/>
  <cols>
    <col min="1" max="1" width="6.5703125" customWidth="1"/>
    <col min="2" max="2" width="40.5703125" customWidth="1"/>
    <col min="3" max="3" width="20.5703125" customWidth="1" outlineLevel="1"/>
    <col min="4" max="4" width="36.5703125" customWidth="1"/>
    <col min="5" max="5" width="92.5703125" customWidth="1"/>
    <col min="6" max="6" width="9.5703125" customWidth="1"/>
    <col min="7" max="7" width="36.5703125" customWidth="1" outlineLevel="1"/>
    <col min="8" max="9" width="11.5703125" customWidth="1" outlineLevel="1"/>
    <col min="10" max="10" width="17.5703125" customWidth="1" outlineLevel="1"/>
    <col min="11" max="11" width="10.5703125" customWidth="1" outlineLevel="1"/>
    <col min="12" max="12" width="2.5703125" customWidth="1"/>
    <col min="13" max="16384" width="9.140625" hidden="1"/>
  </cols>
  <sheetData>
    <row r="1" spans="1:30" s="287" customFormat="1">
      <c r="A1" s="299" t="s">
        <v>263</v>
      </c>
      <c r="B1" s="300"/>
      <c r="C1" s="300"/>
      <c r="D1" s="300"/>
      <c r="E1" s="300"/>
      <c r="F1" s="300"/>
      <c r="G1" s="300"/>
      <c r="H1" s="300"/>
      <c r="I1" s="300"/>
      <c r="J1" s="300"/>
      <c r="K1" s="300"/>
      <c r="Z1" s="287" t="s">
        <v>35</v>
      </c>
      <c r="AA1" s="287" t="s">
        <v>162</v>
      </c>
      <c r="AB1" s="287" t="s">
        <v>155</v>
      </c>
      <c r="AC1" s="287" t="s">
        <v>154</v>
      </c>
      <c r="AD1" s="287" t="s">
        <v>37</v>
      </c>
    </row>
    <row r="2" spans="1:30" s="287" customFormat="1" ht="39.950000000000003" customHeight="1">
      <c r="A2" s="300"/>
      <c r="B2" s="291" t="s">
        <v>32</v>
      </c>
      <c r="C2" s="291"/>
      <c r="D2" s="300"/>
      <c r="E2" s="300"/>
      <c r="F2" s="300"/>
      <c r="G2" s="300"/>
      <c r="H2" s="300"/>
      <c r="I2" s="300"/>
      <c r="J2" s="300"/>
      <c r="K2" s="300"/>
      <c r="Z2" s="287" t="s">
        <v>38</v>
      </c>
      <c r="AA2" s="287" t="s">
        <v>39</v>
      </c>
      <c r="AB2" s="287" t="s">
        <v>40</v>
      </c>
    </row>
    <row r="3" spans="1:30" ht="51">
      <c r="A3" s="132" t="s">
        <v>1</v>
      </c>
      <c r="B3" s="52" t="s">
        <v>2</v>
      </c>
      <c r="C3" s="29" t="s">
        <v>238</v>
      </c>
      <c r="D3" s="52" t="s">
        <v>3</v>
      </c>
      <c r="E3" s="52" t="s">
        <v>4</v>
      </c>
      <c r="F3" s="52" t="s">
        <v>156</v>
      </c>
      <c r="G3" s="52" t="s">
        <v>5</v>
      </c>
      <c r="H3" s="52" t="s">
        <v>6</v>
      </c>
      <c r="I3" s="52" t="s">
        <v>7</v>
      </c>
      <c r="J3" s="53" t="s">
        <v>8</v>
      </c>
      <c r="K3" s="112" t="s">
        <v>150</v>
      </c>
    </row>
    <row r="4" spans="1:30">
      <c r="A4" s="205" t="s">
        <v>33</v>
      </c>
      <c r="B4" s="206"/>
      <c r="C4" s="206"/>
      <c r="D4" s="207"/>
      <c r="E4" s="207"/>
      <c r="F4" s="207"/>
      <c r="G4" s="206"/>
      <c r="H4" s="207"/>
      <c r="I4" s="208"/>
      <c r="J4" s="209"/>
      <c r="K4" s="207"/>
    </row>
    <row r="5" spans="1:30">
      <c r="A5" s="76" t="s">
        <v>34</v>
      </c>
      <c r="B5" s="77"/>
      <c r="C5" s="77"/>
      <c r="D5" s="78"/>
      <c r="E5" s="78"/>
      <c r="F5" s="78"/>
      <c r="G5" s="77"/>
      <c r="H5" s="78"/>
      <c r="I5" s="83"/>
      <c r="J5" s="85"/>
      <c r="K5" s="78"/>
    </row>
    <row r="6" spans="1:30" ht="89.25">
      <c r="A6" s="4">
        <v>7.05</v>
      </c>
      <c r="B6" s="187" t="s">
        <v>229</v>
      </c>
      <c r="C6" s="188" t="s">
        <v>253</v>
      </c>
      <c r="D6" s="302" t="s">
        <v>230</v>
      </c>
      <c r="E6" s="6"/>
      <c r="F6" s="7" t="str">
        <f>IF(R8.05=$Z$1,100%,IF(R8.05=$AA$1,80%,IF(R8.05=$AB$1,50%,IF(R8.05=$AC$1,20%,""))))</f>
        <v/>
      </c>
      <c r="G6" s="2"/>
      <c r="H6" s="5"/>
      <c r="I6" s="86"/>
      <c r="J6" s="150"/>
      <c r="K6" s="302" t="s">
        <v>231</v>
      </c>
    </row>
  </sheetData>
  <autoFilter ref="A3:K6" xr:uid="{00000000-0009-0000-0000-000017000000}"/>
  <conditionalFormatting sqref="E4">
    <cfRule type="cellIs" dxfId="25" priority="2" operator="equal">
      <formula>"Not met"</formula>
    </cfRule>
  </conditionalFormatting>
  <conditionalFormatting sqref="E6">
    <cfRule type="cellIs" dxfId="24" priority="11" operator="equal">
      <formula>"Not met"</formula>
    </cfRule>
  </conditionalFormatting>
  <dataValidations count="4">
    <dataValidation type="list" allowBlank="1" showInputMessage="1" showErrorMessage="1" sqref="J4:J6" xr:uid="{00000000-0002-0000-1700-000001000000}">
      <formula1>$Z$2:$AB$2</formula1>
    </dataValidation>
    <dataValidation type="list" allowBlank="1" showInputMessage="1" showErrorMessage="1" sqref="E4:E6" xr:uid="{00000000-0002-0000-1700-000002000000}">
      <formula1>$Z$1:$AC$1</formula1>
    </dataValidation>
    <dataValidation allowBlank="1" showInputMessage="1" showErrorMessage="1" prompt="Value must be between 0% to 100%." sqref="F6" xr:uid="{00000000-0002-0000-1700-000003000000}"/>
    <dataValidation type="date" allowBlank="1" showInputMessage="1" showErrorMessage="1" prompt="Enter a date value (for example, 19/10/2020)" sqref="I4:I6" xr:uid="{00000000-0002-0000-1700-000004000000}">
      <formula1>StartDate</formula1>
      <formula2>EndDate</formula2>
    </dataValidation>
  </dataValidations>
  <hyperlinks>
    <hyperlink ref="D6" location="'RR-EL'!E8.05" display="Click here to navigate to the list of evidence for Action 8.5" xr:uid="{00000000-0004-0000-1700-000004000000}"/>
    <hyperlink ref="K6" location="'RR-TL'!T8.05" display="Click here to navigate to the task list for Action 8.5" xr:uid="{00000000-0004-0000-1700-000011000000}"/>
  </hyperlinks>
  <pageMargins left="0.23622047244094491" right="0.23622047244094491" top="0.74803149606299213" bottom="0.74803149606299213" header="0.31496062992125984" footer="0.31496062992125984"/>
  <pageSetup paperSize="8" pageOrder="overThenDown" orientation="landscape" r:id="rId1"/>
  <headerFooter>
    <oddHeader>&amp;C&amp;"Aptos"&amp;12&amp;KFF0000 OFFICIAL&amp;1#_x000D_</oddHeader>
    <oddFooter>&amp;L&amp;8&amp;A&amp;C_x000D_&amp;1#&amp;"Aptos"&amp;12&amp;KFF0000 OFFICIAL&amp;R&amp;8Page &amp;P of &amp;N | &amp;D | &amp;T</oddFooter>
  </headerFooter>
  <colBreaks count="1" manualBreakCount="1">
    <brk id="6"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CFBEDD"/>
  </sheetPr>
  <dimension ref="A1:E12"/>
  <sheetViews>
    <sheetView showGridLines="0" workbookViewId="0">
      <pane ySplit="5" topLeftCell="A6" activePane="bottomLeft" state="frozen"/>
      <selection activeCell="C3" sqref="C3"/>
      <selection pane="bottomLeft" activeCell="A6" sqref="A6"/>
    </sheetView>
  </sheetViews>
  <sheetFormatPr defaultColWidth="0" defaultRowHeight="12.75"/>
  <cols>
    <col min="1" max="1" width="1.7109375" customWidth="1"/>
    <col min="2" max="2" width="6.7109375" customWidth="1"/>
    <col min="3" max="4" width="91.7109375" customWidth="1"/>
    <col min="5" max="5" width="1.7109375" customWidth="1"/>
    <col min="6" max="16384" width="9.140625" hidden="1"/>
  </cols>
  <sheetData>
    <row r="1" spans="2:4" s="287" customFormat="1">
      <c r="B1" s="290" t="s">
        <v>264</v>
      </c>
    </row>
    <row r="3" spans="2:4" ht="51" customHeight="1">
      <c r="B3" s="338" t="s">
        <v>32</v>
      </c>
      <c r="C3" s="338"/>
      <c r="D3" s="10"/>
    </row>
    <row r="4" spans="2:4" ht="12.75" customHeight="1">
      <c r="B4" s="13"/>
      <c r="C4" s="13"/>
      <c r="D4" s="13"/>
    </row>
    <row r="5" spans="2:4" s="126" customFormat="1" ht="25.5" customHeight="1">
      <c r="B5" s="121" t="s">
        <v>1</v>
      </c>
      <c r="C5" s="114" t="s">
        <v>140</v>
      </c>
      <c r="D5" s="115" t="s">
        <v>141</v>
      </c>
    </row>
    <row r="6" spans="2:4">
      <c r="B6" s="210" t="s">
        <v>33</v>
      </c>
      <c r="C6" s="211"/>
      <c r="D6" s="212"/>
    </row>
    <row r="7" spans="2:4">
      <c r="B7" s="215" t="s">
        <v>34</v>
      </c>
      <c r="C7" s="214"/>
      <c r="D7" s="219"/>
    </row>
    <row r="8" spans="2:4">
      <c r="B8" s="296">
        <v>7.05</v>
      </c>
      <c r="C8" s="74" t="s">
        <v>134</v>
      </c>
      <c r="D8" s="75"/>
    </row>
    <row r="9" spans="2:4">
      <c r="B9" s="146"/>
      <c r="C9" s="74" t="s">
        <v>135</v>
      </c>
      <c r="D9" s="75"/>
    </row>
    <row r="10" spans="2:4">
      <c r="B10" s="146"/>
      <c r="C10" s="74" t="s">
        <v>136</v>
      </c>
      <c r="D10" s="75"/>
    </row>
    <row r="11" spans="2:4">
      <c r="B11" s="146"/>
      <c r="C11" s="74" t="s">
        <v>137</v>
      </c>
      <c r="D11" s="75"/>
    </row>
    <row r="12" spans="2:4">
      <c r="B12" s="146"/>
      <c r="C12" s="74" t="s">
        <v>138</v>
      </c>
      <c r="D12" s="75"/>
    </row>
  </sheetData>
  <autoFilter ref="B5:D12" xr:uid="{00000000-0009-0000-0000-000018000000}"/>
  <mergeCells count="1">
    <mergeCell ref="B3:C3"/>
  </mergeCells>
  <hyperlinks>
    <hyperlink ref="B8" location="RR!A8.05" display="RR!A8.05" xr:uid="{00000000-0004-0000-1800-000004000000}"/>
  </hyperlinks>
  <pageMargins left="0.23622047244094491" right="0.23622047244094491" top="0.74803149606299213" bottom="0.74803149606299213" header="0.31496062992125984" footer="0.31496062992125984"/>
  <pageSetup paperSize="9"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CFBEDD"/>
    <pageSetUpPr fitToPage="1"/>
  </sheetPr>
  <dimension ref="A1:AC12"/>
  <sheetViews>
    <sheetView showGridLines="0" workbookViewId="0">
      <pane ySplit="5" topLeftCell="A6" activePane="bottomLeft" state="frozen"/>
      <selection activeCell="C4" sqref="C4"/>
      <selection pane="bottomLeft" activeCell="A6" sqref="A6"/>
    </sheetView>
  </sheetViews>
  <sheetFormatPr defaultColWidth="0" defaultRowHeight="12.75"/>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s="287" customFormat="1">
      <c r="B1" s="290" t="s">
        <v>265</v>
      </c>
      <c r="AA1" s="287" t="s">
        <v>38</v>
      </c>
      <c r="AB1" s="287" t="s">
        <v>39</v>
      </c>
      <c r="AC1" s="287" t="s">
        <v>40</v>
      </c>
    </row>
    <row r="3" spans="2:29" ht="51" customHeight="1">
      <c r="B3" s="338" t="s">
        <v>32</v>
      </c>
      <c r="C3" s="338"/>
      <c r="D3" s="10"/>
    </row>
    <row r="4" spans="2:29" ht="12.75" customHeight="1">
      <c r="B4" s="13"/>
      <c r="C4" s="13"/>
      <c r="D4" s="13"/>
    </row>
    <row r="5" spans="2:29" ht="25.5" customHeight="1">
      <c r="B5" s="113" t="s">
        <v>1</v>
      </c>
      <c r="C5" s="114" t="s">
        <v>5</v>
      </c>
      <c r="D5" s="116" t="s">
        <v>6</v>
      </c>
      <c r="E5" s="116" t="s">
        <v>157</v>
      </c>
      <c r="F5" s="117" t="s">
        <v>8</v>
      </c>
    </row>
    <row r="6" spans="2:29">
      <c r="B6" s="210" t="s">
        <v>33</v>
      </c>
      <c r="C6" s="211"/>
      <c r="D6" s="207"/>
      <c r="E6" s="208"/>
      <c r="F6" s="213"/>
    </row>
    <row r="7" spans="2:29">
      <c r="B7" s="215" t="s">
        <v>34</v>
      </c>
      <c r="C7" s="214"/>
      <c r="D7" s="216"/>
      <c r="E7" s="217"/>
      <c r="F7" s="218"/>
    </row>
    <row r="8" spans="2:29">
      <c r="B8" s="296">
        <v>7.05</v>
      </c>
      <c r="C8" s="74" t="s">
        <v>142</v>
      </c>
      <c r="D8" s="93"/>
      <c r="E8" s="95"/>
      <c r="F8" s="144"/>
    </row>
    <row r="9" spans="2:29">
      <c r="B9" s="146"/>
      <c r="C9" s="74" t="s">
        <v>143</v>
      </c>
      <c r="D9" s="93"/>
      <c r="E9" s="95"/>
      <c r="F9" s="144"/>
    </row>
    <row r="10" spans="2:29">
      <c r="B10" s="146"/>
      <c r="C10" s="74" t="s">
        <v>144</v>
      </c>
      <c r="D10" s="93"/>
      <c r="E10" s="95"/>
      <c r="F10" s="144"/>
    </row>
    <row r="11" spans="2:29">
      <c r="B11" s="146"/>
      <c r="C11" s="74" t="s">
        <v>145</v>
      </c>
      <c r="D11" s="93"/>
      <c r="E11" s="95"/>
      <c r="F11" s="144"/>
    </row>
    <row r="12" spans="2:29">
      <c r="B12" s="146"/>
      <c r="C12" s="74" t="s">
        <v>146</v>
      </c>
      <c r="D12" s="93"/>
      <c r="E12" s="95"/>
      <c r="F12" s="144"/>
    </row>
  </sheetData>
  <autoFilter ref="B5:F12" xr:uid="{00000000-0009-0000-0000-000019000000}"/>
  <mergeCells count="1">
    <mergeCell ref="B3:C3"/>
  </mergeCells>
  <dataValidations count="2">
    <dataValidation type="list" allowBlank="1" showInputMessage="1" showErrorMessage="1" sqref="F6:F12" xr:uid="{00000000-0002-0000-1900-000000000000}">
      <formula1>$AA$1:$AC$1</formula1>
    </dataValidation>
    <dataValidation type="date" allowBlank="1" showInputMessage="1" showErrorMessage="1" prompt="Enter a date value (for example, 19/10/2020)" sqref="E6:E12" xr:uid="{00000000-0002-0000-1900-000002000000}">
      <formula1>StartDate</formula1>
      <formula2>EndDate</formula2>
    </dataValidation>
  </dataValidations>
  <hyperlinks>
    <hyperlink ref="B8" location="RR!A8.05" display="RR!A8.05" xr:uid="{00000000-0004-0000-1900-000004000000}"/>
  </hyperlinks>
  <pageMargins left="0.23622047244094491" right="0.23622047244094491" top="0.74803149606299213" bottom="0.74803149606299213" header="0.31496062992125984" footer="0.31496062992125984"/>
  <pageSetup paperSize="9" scale="75" fitToHeight="0"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1"/>
  </sheetPr>
  <dimension ref="A1:T375"/>
  <sheetViews>
    <sheetView showGridLines="0" zoomScaleNormal="100" workbookViewId="0">
      <pane ySplit="2" topLeftCell="A12" activePane="bottomLeft" state="frozen"/>
      <selection activeCell="C4" sqref="C4"/>
      <selection pane="bottomLeft" activeCell="B80" sqref="B80"/>
    </sheetView>
  </sheetViews>
  <sheetFormatPr defaultColWidth="0" defaultRowHeight="12.75"/>
  <cols>
    <col min="1" max="1" width="0.85546875" customWidth="1"/>
    <col min="2" max="3" width="9.140625" customWidth="1"/>
    <col min="4" max="14" width="5.7109375" customWidth="1"/>
    <col min="15" max="15" width="1.7109375" customWidth="1"/>
    <col min="16" max="16" width="58.5703125" bestFit="1" customWidth="1"/>
    <col min="17" max="19" width="9.140625" customWidth="1"/>
    <col min="20" max="20" width="1.7109375" customWidth="1"/>
    <col min="21" max="16384" width="9.140625" hidden="1"/>
  </cols>
  <sheetData>
    <row r="1" spans="2:19" s="287" customFormat="1">
      <c r="B1" s="299" t="s">
        <v>234</v>
      </c>
      <c r="C1" s="300"/>
      <c r="D1" s="300"/>
      <c r="E1" s="300"/>
      <c r="F1" s="300" t="str">
        <f>'How to use this tool'!B14</f>
        <v>Enter the name of your Service here.</v>
      </c>
      <c r="G1" s="300"/>
      <c r="H1" s="300"/>
      <c r="I1" s="300"/>
      <c r="J1" s="300"/>
      <c r="K1" s="300"/>
      <c r="L1" s="300"/>
      <c r="M1" s="300"/>
      <c r="N1" s="300"/>
    </row>
    <row r="2" spans="2:19" s="287" customFormat="1">
      <c r="B2" s="300" t="s">
        <v>262</v>
      </c>
      <c r="C2" s="300"/>
      <c r="D2" s="300"/>
      <c r="E2" s="300"/>
      <c r="F2" s="300"/>
      <c r="G2" s="300"/>
      <c r="H2" s="300"/>
      <c r="I2" s="300"/>
      <c r="J2" s="300"/>
      <c r="K2" s="300"/>
      <c r="L2" s="300"/>
      <c r="M2" s="300"/>
      <c r="N2" s="300"/>
    </row>
    <row r="3" spans="2:19">
      <c r="B3" s="1"/>
      <c r="C3" s="1"/>
      <c r="D3" s="1"/>
      <c r="E3" s="1"/>
      <c r="F3" s="1"/>
      <c r="G3" s="1"/>
      <c r="H3" s="1"/>
      <c r="I3" s="1"/>
      <c r="J3" s="1"/>
      <c r="K3" s="1"/>
      <c r="L3" s="1"/>
      <c r="M3" s="1"/>
      <c r="N3" s="1"/>
    </row>
    <row r="4" spans="2:19">
      <c r="B4" s="342" t="s">
        <v>41</v>
      </c>
      <c r="C4" s="344" t="s">
        <v>42</v>
      </c>
      <c r="D4" s="339" t="s">
        <v>36</v>
      </c>
      <c r="E4" s="340"/>
      <c r="F4" s="340"/>
      <c r="G4" s="340"/>
      <c r="H4" s="340"/>
      <c r="I4" s="340"/>
      <c r="J4" s="340"/>
      <c r="K4" s="340"/>
      <c r="L4" s="340"/>
      <c r="M4" s="341"/>
      <c r="N4" s="65" t="s">
        <v>35</v>
      </c>
    </row>
    <row r="5" spans="2:19">
      <c r="B5" s="343"/>
      <c r="C5" s="345"/>
      <c r="D5" s="34">
        <v>0</v>
      </c>
      <c r="E5" s="34">
        <v>0.1</v>
      </c>
      <c r="F5" s="34">
        <v>0.2</v>
      </c>
      <c r="G5" s="34">
        <v>0.3</v>
      </c>
      <c r="H5" s="34">
        <v>0.4</v>
      </c>
      <c r="I5" s="34">
        <v>0.5</v>
      </c>
      <c r="J5" s="34">
        <v>0.6</v>
      </c>
      <c r="K5" s="34">
        <v>0.7</v>
      </c>
      <c r="L5" s="34">
        <v>0.8</v>
      </c>
      <c r="M5" s="34">
        <v>0.9</v>
      </c>
      <c r="N5" s="66">
        <v>1</v>
      </c>
    </row>
    <row r="6" spans="2:19">
      <c r="B6" s="67" t="s">
        <v>0</v>
      </c>
      <c r="C6" s="1"/>
      <c r="D6" s="1"/>
      <c r="E6" s="1"/>
      <c r="F6" s="1"/>
      <c r="G6" s="1"/>
      <c r="H6" s="1"/>
      <c r="I6" s="1"/>
      <c r="J6" s="1"/>
      <c r="K6" s="1"/>
      <c r="L6" s="1"/>
      <c r="M6" s="1"/>
      <c r="N6" s="68"/>
      <c r="P6" t="s">
        <v>43</v>
      </c>
    </row>
    <row r="7" spans="2:19">
      <c r="B7" s="303" t="s">
        <v>9</v>
      </c>
      <c r="C7" s="304"/>
      <c r="D7" s="304"/>
      <c r="E7" s="304"/>
      <c r="F7" s="304"/>
      <c r="G7" s="304"/>
      <c r="H7" s="304"/>
      <c r="I7" s="304"/>
      <c r="J7" s="304"/>
      <c r="K7" s="304"/>
      <c r="L7" s="304"/>
      <c r="M7" s="304"/>
      <c r="N7" s="305"/>
      <c r="Q7" s="371" t="s">
        <v>44</v>
      </c>
      <c r="R7" s="346" t="s">
        <v>45</v>
      </c>
      <c r="S7" s="363" t="s">
        <v>46</v>
      </c>
    </row>
    <row r="8" spans="2:19">
      <c r="B8" s="69" t="s">
        <v>9</v>
      </c>
      <c r="C8" s="1"/>
      <c r="D8" s="1"/>
      <c r="E8" s="1"/>
      <c r="F8" s="1"/>
      <c r="G8" s="1"/>
      <c r="H8" s="1"/>
      <c r="I8" s="1"/>
      <c r="J8" s="1"/>
      <c r="K8" s="1"/>
      <c r="L8" s="1"/>
      <c r="M8" s="1"/>
      <c r="N8" s="68"/>
      <c r="Q8" s="372"/>
      <c r="R8" s="347"/>
      <c r="S8" s="364"/>
    </row>
    <row r="9" spans="2:19">
      <c r="B9" s="201">
        <v>1.01</v>
      </c>
      <c r="C9" s="165" t="str">
        <f ca="1">IF('Reference sheet'!G5="","x",'Reference sheet'!G5)</f>
        <v>x</v>
      </c>
      <c r="D9" s="21" t="str">
        <f ca="1">IF(C9="x","",IF(C9="n/a",".",IF(AND(C9&gt;=0%,C9&lt;=59%),"..",IF(AND(C9&gt;=60%,C9&lt;=99%),"…",IF(C9=100%,"….","")))))</f>
        <v/>
      </c>
      <c r="E9" s="21" t="str">
        <f ca="1">IF(C9="x","",IF(C9="n/a",".",IF(AND(C9&gt;=10%,C9&lt;=59%),"..",IF(AND(C9&gt;=60%,C9&lt;=99%),"…",IF(C9=100%,"….","")))))</f>
        <v/>
      </c>
      <c r="F9" s="21" t="str">
        <f ca="1">IF(C9="x","",IF(C9="n/a",".",IF(AND(C9&gt;=20%,C9&lt;=59%),"..",IF(AND(C9&gt;=60%,C9&lt;=99%),"…",IF(C9=100%,"….","")))))</f>
        <v/>
      </c>
      <c r="G9" s="21" t="str">
        <f ca="1">IF(C9="x","",IF(C9="n/a",".",IF(AND(C9&gt;=30%,C9&lt;=59%),"..",IF(AND(C9&gt;=60%,C9&lt;=99%),"…",IF(C9=100%,"….","")))))</f>
        <v/>
      </c>
      <c r="H9" s="21" t="str">
        <f ca="1">IF(C9="x","",IF(C9="n/a",".",IF(AND(C9&gt;=40%,C9&lt;=59%),"..",IF(AND(C9&gt;=60%,C9&lt;=99%),"…",IF(C9=100%,"….","")))))</f>
        <v/>
      </c>
      <c r="I9" s="21" t="str">
        <f ca="1">IF(C9="x","",IF(C9="n/a",".",IF(AND(C9&gt;=50%,C9&lt;=59%),"..",IF(AND(C9&gt;=60%,C9&lt;=99%),"…",IF(C9=100%,"….","")))))</f>
        <v/>
      </c>
      <c r="J9" s="21" t="str">
        <f ca="1">IF(C9="x","",IF(C9="n/a",".",IF(AND(C9&gt;=60%,C9&lt;=99%),"…",IF(C9=100%,"….",""))))</f>
        <v/>
      </c>
      <c r="K9" s="21" t="str">
        <f ca="1">IF(C9="x","",IF(C9="n/a",".",IF(AND(C9&gt;=70%,C9&lt;=99%),"…",IF(C9=100%,"….",""))))</f>
        <v/>
      </c>
      <c r="L9" s="21" t="str">
        <f ca="1">IF(C9="x","",IF(C9="n/a",".",IF(AND(C9&gt;=80%,C9&lt;=99%),"…",IF(C9=100%,"….",""))))</f>
        <v/>
      </c>
      <c r="M9" s="21" t="str">
        <f ca="1">IF(C9="x","",IF(C9="n/a",".",IF(AND(C9&gt;=90%,C9&lt;=99%),"…",IF(C9=100%,"….",""))))</f>
        <v/>
      </c>
      <c r="N9" s="70" t="str">
        <f ca="1">IF(C9="x","",IF(C9="n/a",".",IF(C9=100%,"….","")))</f>
        <v/>
      </c>
      <c r="P9" s="55" t="s">
        <v>0</v>
      </c>
      <c r="Q9" s="56">
        <v>8</v>
      </c>
      <c r="R9" s="57">
        <f ca="1">G28</f>
        <v>0</v>
      </c>
      <c r="S9" s="61">
        <f ca="1">R9/Q9</f>
        <v>0</v>
      </c>
    </row>
    <row r="10" spans="2:19">
      <c r="B10" s="201">
        <v>1.03</v>
      </c>
      <c r="C10" s="167" t="str">
        <f ca="1">IF('Reference sheet'!G6="","x",'Reference sheet'!G6)</f>
        <v>x</v>
      </c>
      <c r="D10" s="23" t="str">
        <f ca="1">IF(C10="x","",IF(C10="n/a",".",IF(AND(C10&gt;=0%,C10&lt;=59%),"..",IF(AND(C10&gt;=60%,C10&lt;=99%),"…",IF(C10=100%,"….","")))))</f>
        <v/>
      </c>
      <c r="E10" s="23" t="str">
        <f ca="1">IF(C10="x","",IF(C10="n/a",".",IF(AND(C10&gt;=10%,C10&lt;=59%),"..",IF(AND(C10&gt;=60%,C10&lt;=99%),"…",IF(C10=100%,"….","")))))</f>
        <v/>
      </c>
      <c r="F10" s="23" t="str">
        <f ca="1">IF(C10="x","",IF(C10="n/a",".",IF(AND(C10&gt;=20%,C10&lt;=59%),"..",IF(AND(C10&gt;=60%,C10&lt;=99%),"…",IF(C10=100%,"….","")))))</f>
        <v/>
      </c>
      <c r="G10" s="23" t="str">
        <f ca="1">IF(C10="x","",IF(C10="n/a",".",IF(AND(C10&gt;=30%,C10&lt;=59%),"..",IF(AND(C10&gt;=60%,C10&lt;=99%),"…",IF(C10=100%,"….","")))))</f>
        <v/>
      </c>
      <c r="H10" s="23" t="str">
        <f ca="1">IF(C10="x","",IF(C10="n/a",".",IF(AND(C10&gt;=40%,C10&lt;=59%),"..",IF(AND(C10&gt;=60%,C10&lt;=99%),"…",IF(C10=100%,"….","")))))</f>
        <v/>
      </c>
      <c r="I10" s="23" t="str">
        <f ca="1">IF(C10="x","",IF(C10="n/a",".",IF(AND(C10&gt;=50%,C10&lt;=59%),"..",IF(AND(C10&gt;=60%,C10&lt;=99%),"…",IF(C10=100%,"….","")))))</f>
        <v/>
      </c>
      <c r="J10" s="23" t="str">
        <f ca="1">IF(C10="x","",IF(C10="n/a",".",IF(AND(C10&gt;=60%,C10&lt;=99%),"…",IF(C10=100%,"….",""))))</f>
        <v/>
      </c>
      <c r="K10" s="23" t="str">
        <f ca="1">IF(C10="x","",IF(C10="n/a",".",IF(AND(C10&gt;=70%,C10&lt;=99%),"…",IF(C10=100%,"….",""))))</f>
        <v/>
      </c>
      <c r="L10" s="23" t="str">
        <f ca="1">IF(C10="x","",IF(C10="n/a",".",IF(AND(C10&gt;=80%,C10&lt;=99%),"…",IF(C10=100%,"….",""))))</f>
        <v/>
      </c>
      <c r="M10" s="23" t="str">
        <f ca="1">IF(C10="x","",IF(C10="n/a",".",IF(AND(C10&gt;=90%,C10&lt;=99%),"…",IF(C10=100%,"….",""))))</f>
        <v/>
      </c>
      <c r="N10" s="71" t="str">
        <f ca="1">IF(C10="x","",IF(C10="n/a",".",IF(C10=100%,"….","")))</f>
        <v/>
      </c>
      <c r="P10" s="55" t="s">
        <v>19</v>
      </c>
      <c r="Q10" s="59">
        <v>6</v>
      </c>
      <c r="R10" s="50">
        <f ca="1">G52</f>
        <v>0</v>
      </c>
      <c r="S10" s="61">
        <f t="shared" ref="S10:S14" ca="1" si="0">R10/Q10</f>
        <v>0</v>
      </c>
    </row>
    <row r="11" spans="2:19">
      <c r="B11" s="201">
        <v>1.04</v>
      </c>
      <c r="C11" s="167" t="str">
        <f ca="1">IF('Reference sheet'!G7="","x",'Reference sheet'!G7)</f>
        <v>x</v>
      </c>
      <c r="D11" s="23" t="str">
        <f ca="1">IF(C11="x","",IF(C11="n/a",".",IF(AND(C11&gt;=0%,C11&lt;=59%),"..",IF(AND(C11&gt;=60%,C11&lt;=99%),"…",IF(C11=100%,"….","")))))</f>
        <v/>
      </c>
      <c r="E11" s="23" t="str">
        <f ca="1">IF(C11="x","",IF(C11="n/a",".",IF(AND(C11&gt;=10%,C11&lt;=59%),"..",IF(AND(C11&gt;=60%,C11&lt;=99%),"…",IF(C11=100%,"….","")))))</f>
        <v/>
      </c>
      <c r="F11" s="23" t="str">
        <f ca="1">IF(C11="x","",IF(C11="n/a",".",IF(AND(C11&gt;=20%,C11&lt;=59%),"..",IF(AND(C11&gt;=60%,C11&lt;=99%),"…",IF(C11=100%,"….","")))))</f>
        <v/>
      </c>
      <c r="G11" s="23" t="str">
        <f ca="1">IF(C11="x","",IF(C11="n/a",".",IF(AND(C11&gt;=30%,C11&lt;=59%),"..",IF(AND(C11&gt;=60%,C11&lt;=99%),"…",IF(C11=100%,"….","")))))</f>
        <v/>
      </c>
      <c r="H11" s="23" t="str">
        <f ca="1">IF(C11="x","",IF(C11="n/a",".",IF(AND(C11&gt;=40%,C11&lt;=59%),"..",IF(AND(C11&gt;=60%,C11&lt;=99%),"…",IF(C11=100%,"….","")))))</f>
        <v/>
      </c>
      <c r="I11" s="23" t="str">
        <f ca="1">IF(C11="x","",IF(C11="n/a",".",IF(AND(C11&gt;=50%,C11&lt;=59%),"..",IF(AND(C11&gt;=60%,C11&lt;=99%),"…",IF(C11=100%,"….","")))))</f>
        <v/>
      </c>
      <c r="J11" s="23" t="str">
        <f ca="1">IF(C11="x","",IF(C11="n/a",".",IF(AND(C11&gt;=60%,C11&lt;=99%),"…",IF(C11=100%,"….",""))))</f>
        <v/>
      </c>
      <c r="K11" s="23" t="str">
        <f ca="1">IF(C11="x","",IF(C11="n/a",".",IF(AND(C11&gt;=70%,C11&lt;=99%),"…",IF(C11=100%,"….",""))))</f>
        <v/>
      </c>
      <c r="L11" s="23" t="str">
        <f ca="1">IF(C11="x","",IF(C11="n/a",".",IF(AND(C11&gt;=80%,C11&lt;=99%),"…",IF(C11=100%,"….",""))))</f>
        <v/>
      </c>
      <c r="M11" s="23" t="str">
        <f ca="1">IF(C11="x","",IF(C11="n/a",".",IF(AND(C11&gt;=90%,C11&lt;=99%),"…",IF(C11=100%,"….",""))))</f>
        <v/>
      </c>
      <c r="N11" s="71" t="str">
        <f ca="1">IF(C11="x","",IF(C11="n/a",".",IF(C11=100%,"….","")))</f>
        <v/>
      </c>
      <c r="P11" s="55" t="s">
        <v>26</v>
      </c>
      <c r="Q11" s="59">
        <v>3</v>
      </c>
      <c r="R11" s="50">
        <f ca="1">G73</f>
        <v>0</v>
      </c>
      <c r="S11" s="61">
        <f t="shared" ca="1" si="0"/>
        <v>0</v>
      </c>
    </row>
    <row r="12" spans="2:19">
      <c r="B12" s="303" t="s">
        <v>10</v>
      </c>
      <c r="C12" s="304"/>
      <c r="D12" s="304"/>
      <c r="E12" s="304"/>
      <c r="F12" s="304"/>
      <c r="G12" s="304"/>
      <c r="H12" s="304"/>
      <c r="I12" s="304"/>
      <c r="J12" s="304"/>
      <c r="K12" s="304"/>
      <c r="L12" s="304"/>
      <c r="M12" s="304"/>
      <c r="N12" s="305"/>
      <c r="P12" s="55" t="s">
        <v>30</v>
      </c>
      <c r="Q12" s="59">
        <v>2</v>
      </c>
      <c r="R12" s="50">
        <f ca="1">G92</f>
        <v>0</v>
      </c>
      <c r="S12" s="61">
        <f t="shared" ca="1" si="0"/>
        <v>0</v>
      </c>
    </row>
    <row r="13" spans="2:19">
      <c r="B13" s="69" t="s">
        <v>11</v>
      </c>
      <c r="C13" s="1"/>
      <c r="D13" s="1"/>
      <c r="E13" s="1"/>
      <c r="F13" s="1"/>
      <c r="G13" s="1"/>
      <c r="H13" s="1"/>
      <c r="I13" s="1"/>
      <c r="J13" s="1"/>
      <c r="K13" s="1"/>
      <c r="L13" s="1"/>
      <c r="M13" s="1"/>
      <c r="N13" s="68"/>
      <c r="P13" s="55" t="s">
        <v>32</v>
      </c>
      <c r="Q13" s="59">
        <v>1</v>
      </c>
      <c r="R13" s="50">
        <f ca="1">G110</f>
        <v>0</v>
      </c>
      <c r="S13" s="61">
        <f t="shared" ca="1" si="0"/>
        <v>0</v>
      </c>
    </row>
    <row r="14" spans="2:19">
      <c r="B14" s="201">
        <v>1.07</v>
      </c>
      <c r="C14" s="165" t="str">
        <f ca="1">IF('Reference sheet'!G10="","x",'Reference sheet'!G10)</f>
        <v>x</v>
      </c>
      <c r="D14" s="21" t="str">
        <f ca="1">IF(C14="x","",IF(C14="n/a",".",IF(AND(C14&gt;=0%,C14&lt;=59%),"..",IF(AND(C14&gt;=60%,C14&lt;=99%),"…",IF(C14=100%,"….","")))))</f>
        <v/>
      </c>
      <c r="E14" s="21" t="str">
        <f ca="1">IF(C14="x","",IF(C14="n/a",".",IF(AND(C14&gt;=10%,C14&lt;=59%),"..",IF(AND(C14&gt;=60%,C14&lt;=99%),"…",IF(C14=100%,"….","")))))</f>
        <v/>
      </c>
      <c r="F14" s="21" t="str">
        <f ca="1">IF(C14="x","",IF(C14="n/a",".",IF(AND(C14&gt;=20%,C14&lt;=59%),"..",IF(AND(C14&gt;=60%,C14&lt;=99%),"…",IF(C14=100%,"….","")))))</f>
        <v/>
      </c>
      <c r="G14" s="21" t="str">
        <f ca="1">IF(C14="x","",IF(C14="n/a",".",IF(AND(C14&gt;=30%,C14&lt;=59%),"..",IF(AND(C14&gt;=60%,C14&lt;=99%),"…",IF(C14=100%,"….","")))))</f>
        <v/>
      </c>
      <c r="H14" s="21" t="str">
        <f ca="1">IF(C14="x","",IF(C14="n/a",".",IF(AND(C14&gt;=40%,C14&lt;=59%),"..",IF(AND(C14&gt;=60%,C14&lt;=99%),"…",IF(C14=100%,"….","")))))</f>
        <v/>
      </c>
      <c r="I14" s="21" t="str">
        <f ca="1">IF(C14="x","",IF(C14="n/a",".",IF(AND(C14&gt;=50%,C14&lt;=59%),"..",IF(AND(C14&gt;=60%,C14&lt;=99%),"…",IF(C14=100%,"….","")))))</f>
        <v/>
      </c>
      <c r="J14" s="21" t="str">
        <f ca="1">IF(C14="x","",IF(C14="n/a",".",IF(AND(C14&gt;=60%,C14&lt;=99%),"…",IF(C14=100%,"….",""))))</f>
        <v/>
      </c>
      <c r="K14" s="21" t="str">
        <f ca="1">IF(C14="x","",IF(C14="n/a",".",IF(AND(C14&gt;=70%,C14&lt;=99%),"…",IF(C14=100%,"….",""))))</f>
        <v/>
      </c>
      <c r="L14" s="21" t="str">
        <f ca="1">IF(C14="x","",IF(C14="n/a",".",IF(AND(C14&gt;=80%,C14&lt;=99%),"…",IF(C14=100%,"….",""))))</f>
        <v/>
      </c>
      <c r="M14" s="21" t="str">
        <f ca="1">IF(C14="x","",IF(C14="n/a",".",IF(AND(C14&gt;=90%,C14&lt;=99%),"…",IF(C14=100%,"….",""))))</f>
        <v/>
      </c>
      <c r="N14" s="70" t="str">
        <f ca="1">IF(C14="x","",IF(C14="n/a",".",IF(C14=100%,"….","")))</f>
        <v/>
      </c>
      <c r="P14" s="55" t="s">
        <v>48</v>
      </c>
      <c r="Q14" s="59">
        <f>8+6+3+2+1</f>
        <v>20</v>
      </c>
      <c r="R14" s="50">
        <f ca="1">SUM(R9:R13)</f>
        <v>0</v>
      </c>
      <c r="S14" s="61">
        <f t="shared" ca="1" si="0"/>
        <v>0</v>
      </c>
    </row>
    <row r="15" spans="2:19">
      <c r="B15" s="201">
        <v>1.08</v>
      </c>
      <c r="C15" s="166" t="str">
        <f ca="1">IF('Reference sheet'!G11="","x",'Reference sheet'!G11)</f>
        <v>x</v>
      </c>
      <c r="D15" s="23" t="str">
        <f ca="1">IF(C15="x","",IF(C15="n/a",".",IF(AND(C15&gt;=0%,C15&lt;=59%),"..",IF(AND(C15&gt;=60%,C15&lt;=99%),"…",IF(C15=100%,"….","")))))</f>
        <v/>
      </c>
      <c r="E15" s="23" t="str">
        <f ca="1">IF(C15="x","",IF(C15="n/a",".",IF(AND(C15&gt;=10%,C15&lt;=59%),"..",IF(AND(C15&gt;=60%,C15&lt;=99%),"…",IF(C15=100%,"….","")))))</f>
        <v/>
      </c>
      <c r="F15" s="23" t="str">
        <f ca="1">IF(C15="x","",IF(C15="n/a",".",IF(AND(C15&gt;=20%,C15&lt;=59%),"..",IF(AND(C15&gt;=60%,C15&lt;=99%),"…",IF(C15=100%,"….","")))))</f>
        <v/>
      </c>
      <c r="G15" s="23" t="str">
        <f ca="1">IF(C15="x","",IF(C15="n/a",".",IF(AND(C15&gt;=30%,C15&lt;=59%),"..",IF(AND(C15&gt;=60%,C15&lt;=99%),"…",IF(C15=100%,"….","")))))</f>
        <v/>
      </c>
      <c r="H15" s="23" t="str">
        <f ca="1">IF(C15="x","",IF(C15="n/a",".",IF(AND(C15&gt;=40%,C15&lt;=59%),"..",IF(AND(C15&gt;=60%,C15&lt;=99%),"…",IF(C15=100%,"….","")))))</f>
        <v/>
      </c>
      <c r="I15" s="23" t="str">
        <f ca="1">IF(C15="x","",IF(C15="n/a",".",IF(AND(C15&gt;=50%,C15&lt;=59%),"..",IF(AND(C15&gt;=60%,C15&lt;=99%),"…",IF(C15=100%,"….","")))))</f>
        <v/>
      </c>
      <c r="J15" s="23" t="str">
        <f ca="1">IF(C15="x","",IF(C15="n/a",".",IF(AND(C15&gt;=60%,C15&lt;=99%),"…",IF(C15=100%,"….",""))))</f>
        <v/>
      </c>
      <c r="K15" s="23" t="str">
        <f ca="1">IF(C15="x","",IF(C15="n/a",".",IF(AND(C15&gt;=70%,C15&lt;=99%),"…",IF(C15=100%,"….",""))))</f>
        <v/>
      </c>
      <c r="L15" s="23" t="str">
        <f ca="1">IF(C15="x","",IF(C15="n/a",".",IF(AND(C15&gt;=80%,C15&lt;=99%),"…",IF(C15=100%,"….",""))))</f>
        <v/>
      </c>
      <c r="M15" s="23" t="str">
        <f ca="1">IF(C15="x","",IF(C15="n/a",".",IF(AND(C15&gt;=90%,C15&lt;=99%),"…",IF(C15=100%,"….",""))))</f>
        <v/>
      </c>
      <c r="N15" s="71" t="str">
        <f ca="1">IF(C15="x","",IF(C15="n/a",".",IF(C15=100%,"….","")))</f>
        <v/>
      </c>
      <c r="P15" t="s">
        <v>47</v>
      </c>
    </row>
    <row r="16" spans="2:19">
      <c r="B16" s="69" t="s">
        <v>13</v>
      </c>
      <c r="C16" s="1"/>
      <c r="D16" s="1"/>
      <c r="E16" s="1"/>
      <c r="F16" s="1"/>
      <c r="G16" s="1"/>
      <c r="H16" s="1"/>
      <c r="I16" s="1"/>
      <c r="J16" s="1"/>
      <c r="K16" s="1"/>
      <c r="L16" s="1"/>
      <c r="M16" s="1"/>
      <c r="N16" s="68"/>
    </row>
    <row r="17" spans="2:19">
      <c r="B17" s="201">
        <v>1.1299999999999999</v>
      </c>
      <c r="C17" s="166" t="str">
        <f ca="1">IF('Reference sheet'!G12="","x",'Reference sheet'!G12)</f>
        <v>x</v>
      </c>
      <c r="D17" s="23" t="str">
        <f ca="1">IF(C17="x","",IF(C17="n/a",".",IF(AND(C17&gt;=0%,C17&lt;=59%),"..",IF(AND(C17&gt;=60%,C17&lt;=99%),"…",IF(C17=100%,"….","")))))</f>
        <v/>
      </c>
      <c r="E17" s="23" t="str">
        <f ca="1">IF(C17="x","",IF(C17="n/a",".",IF(AND(C17&gt;=10%,C17&lt;=59%),"..",IF(AND(C17&gt;=60%,C17&lt;=99%),"…",IF(C17=100%,"….","")))))</f>
        <v/>
      </c>
      <c r="F17" s="23" t="str">
        <f ca="1">IF(C17="x","",IF(C17="n/a",".",IF(AND(C17&gt;=20%,C17&lt;=59%),"..",IF(AND(C17&gt;=60%,C17&lt;=99%),"…",IF(C17=100%,"….","")))))</f>
        <v/>
      </c>
      <c r="G17" s="23" t="str">
        <f ca="1">IF(C17="x","",IF(C17="n/a",".",IF(AND(C17&gt;=30%,C17&lt;=59%),"..",IF(AND(C17&gt;=60%,C17&lt;=99%),"…",IF(C17=100%,"….","")))))</f>
        <v/>
      </c>
      <c r="H17" s="23" t="str">
        <f ca="1">IF(C17="x","",IF(C17="n/a",".",IF(AND(C17&gt;=40%,C17&lt;=59%),"..",IF(AND(C17&gt;=60%,C17&lt;=99%),"…",IF(C17=100%,"….","")))))</f>
        <v/>
      </c>
      <c r="I17" s="23" t="str">
        <f ca="1">IF(C17="x","",IF(C17="n/a",".",IF(AND(C17&gt;=50%,C17&lt;=59%),"..",IF(AND(C17&gt;=60%,C17&lt;=99%),"…",IF(C17=100%,"….","")))))</f>
        <v/>
      </c>
      <c r="J17" s="23" t="str">
        <f ca="1">IF(C17="x","",IF(C17="n/a",".",IF(AND(C17&gt;=60%,C17&lt;=99%),"…",IF(C17=100%,"….",""))))</f>
        <v/>
      </c>
      <c r="K17" s="23" t="str">
        <f ca="1">IF(C17="x","",IF(C17="n/a",".",IF(AND(C17&gt;=70%,C17&lt;=99%),"…",IF(C17=100%,"….",""))))</f>
        <v/>
      </c>
      <c r="L17" s="23" t="str">
        <f ca="1">IF(C17="x","",IF(C17="n/a",".",IF(AND(C17&gt;=80%,C17&lt;=99%),"…",IF(C17=100%,"….",""))))</f>
        <v/>
      </c>
      <c r="M17" s="23" t="str">
        <f ca="1">IF(C17="x","",IF(C17="n/a",".",IF(AND(C17&gt;=90%,C17&lt;=99%),"…",IF(C17=100%,"….",""))))</f>
        <v/>
      </c>
      <c r="N17" s="71" t="str">
        <f ca="1">IF(C17="x","",IF(C17="n/a",".",IF(C17=100%,"….","")))</f>
        <v/>
      </c>
      <c r="P17" t="s">
        <v>49</v>
      </c>
    </row>
    <row r="18" spans="2:19">
      <c r="B18" s="69" t="s">
        <v>16</v>
      </c>
      <c r="C18" s="1"/>
      <c r="D18" s="1"/>
      <c r="E18" s="1"/>
      <c r="F18" s="1"/>
      <c r="G18" s="1"/>
      <c r="H18" s="1"/>
      <c r="I18" s="1"/>
      <c r="J18" s="1"/>
      <c r="K18" s="1"/>
      <c r="L18" s="1"/>
      <c r="M18" s="1"/>
      <c r="N18" s="68"/>
      <c r="Q18" s="368" t="s">
        <v>2</v>
      </c>
      <c r="R18" s="369"/>
      <c r="S18" s="370"/>
    </row>
    <row r="19" spans="2:19">
      <c r="B19" s="201">
        <v>1.1499999999999999</v>
      </c>
      <c r="C19" s="167" t="str">
        <f ca="1">IF('Reference sheet'!G13="","x",'Reference sheet'!G13)</f>
        <v>x</v>
      </c>
      <c r="D19" s="23" t="str">
        <f ca="1">IF(C19="x","",IF(C19="n/a",".",IF(AND(C19&gt;=0%,C19&lt;=59%),"..",IF(AND(C19&gt;=60%,C19&lt;=99%),"…",IF(C19=100%,"….","")))))</f>
        <v/>
      </c>
      <c r="E19" s="23" t="str">
        <f ca="1">IF(C19="x","",IF(C19="n/a",".",IF(AND(C19&gt;=10%,C19&lt;=59%),"..",IF(AND(C19&gt;=60%,C19&lt;=99%),"…",IF(C19=100%,"….","")))))</f>
        <v/>
      </c>
      <c r="F19" s="23" t="str">
        <f ca="1">IF(C19="x","",IF(C19="n/a",".",IF(AND(C19&gt;=20%,C19&lt;=59%),"..",IF(AND(C19&gt;=60%,C19&lt;=99%),"…",IF(C19=100%,"….","")))))</f>
        <v/>
      </c>
      <c r="G19" s="23" t="str">
        <f ca="1">IF(C19="x","",IF(C19="n/a",".",IF(AND(C19&gt;=30%,C19&lt;=59%),"..",IF(AND(C19&gt;=60%,C19&lt;=99%),"…",IF(C19=100%,"….","")))))</f>
        <v/>
      </c>
      <c r="H19" s="23" t="str">
        <f ca="1">IF(C19="x","",IF(C19="n/a",".",IF(AND(C19&gt;=40%,C19&lt;=59%),"..",IF(AND(C19&gt;=60%,C19&lt;=99%),"…",IF(C19=100%,"….","")))))</f>
        <v/>
      </c>
      <c r="I19" s="23" t="str">
        <f ca="1">IF(C19="x","",IF(C19="n/a",".",IF(AND(C19&gt;=50%,C19&lt;=59%),"..",IF(AND(C19&gt;=60%,C19&lt;=99%),"…",IF(C19=100%,"….","")))))</f>
        <v/>
      </c>
      <c r="J19" s="23" t="str">
        <f ca="1">IF(C19="x","",IF(C19="n/a",".",IF(AND(C19&gt;=60%,C19&lt;=99%),"…",IF(C19=100%,"….",""))))</f>
        <v/>
      </c>
      <c r="K19" s="23" t="str">
        <f ca="1">IF(C19="x","",IF(C19="n/a",".",IF(AND(C19&gt;=70%,C19&lt;=99%),"…",IF(C19=100%,"….",""))))</f>
        <v/>
      </c>
      <c r="L19" s="23" t="str">
        <f ca="1">IF(C19="x","",IF(C19="n/a",".",IF(AND(C19&gt;=80%,C19&lt;=99%),"…",IF(C19=100%,"….",""))))</f>
        <v/>
      </c>
      <c r="M19" s="23" t="str">
        <f ca="1">IF(C19="x","",IF(C19="n/a",".",IF(AND(C19&gt;=90%,C19&lt;=99%),"…",IF(C19=100%,"….",""))))</f>
        <v/>
      </c>
      <c r="N19" s="71" t="str">
        <f ca="1">IF(C19="x","",IF(C19="n/a",".",IF(C19=100%,"….","")))</f>
        <v/>
      </c>
      <c r="Q19" s="62" t="s">
        <v>50</v>
      </c>
      <c r="R19" s="63" t="s">
        <v>51</v>
      </c>
      <c r="S19" s="64" t="s">
        <v>52</v>
      </c>
    </row>
    <row r="20" spans="2:19">
      <c r="B20" s="303" t="s">
        <v>17</v>
      </c>
      <c r="C20" s="304"/>
      <c r="D20" s="304"/>
      <c r="E20" s="304"/>
      <c r="F20" s="304"/>
      <c r="G20" s="304"/>
      <c r="H20" s="304"/>
      <c r="I20" s="304"/>
      <c r="J20" s="304"/>
      <c r="K20" s="304"/>
      <c r="L20" s="304"/>
      <c r="M20" s="304"/>
      <c r="N20" s="305"/>
      <c r="P20" s="55" t="s">
        <v>0</v>
      </c>
      <c r="Q20" s="56">
        <f ca="1">G25</f>
        <v>0</v>
      </c>
      <c r="R20" s="57">
        <f ca="1">G26</f>
        <v>0</v>
      </c>
      <c r="S20" s="58">
        <f ca="1">G27</f>
        <v>0</v>
      </c>
    </row>
    <row r="21" spans="2:19">
      <c r="B21" s="69" t="s">
        <v>232</v>
      </c>
      <c r="C21" s="1"/>
      <c r="D21" s="1"/>
      <c r="E21" s="1"/>
      <c r="F21" s="1"/>
      <c r="G21" s="1"/>
      <c r="H21" s="1"/>
      <c r="I21" s="1"/>
      <c r="J21" s="1"/>
      <c r="K21" s="1"/>
      <c r="L21" s="1"/>
      <c r="M21" s="1"/>
      <c r="N21" s="68"/>
      <c r="P21" s="55" t="s">
        <v>19</v>
      </c>
      <c r="Q21" s="59">
        <f ca="1">G49</f>
        <v>0</v>
      </c>
      <c r="R21" s="50">
        <f ca="1">G50</f>
        <v>0</v>
      </c>
      <c r="S21" s="51">
        <f ca="1">G51</f>
        <v>0</v>
      </c>
    </row>
    <row r="22" spans="2:19">
      <c r="B22" s="201">
        <v>1.19</v>
      </c>
      <c r="C22" s="14" t="str">
        <f ca="1">IF('Reference sheet'!G16="","x",'Reference sheet'!G16)</f>
        <v>x</v>
      </c>
      <c r="D22" s="21" t="str">
        <f ca="1">IF(C22="x","",IF(C22="n/a",".",IF(AND(C22&gt;=0%,C22&lt;=59%),"..",IF(AND(C22&gt;=60%,C22&lt;=99%),"…",IF(C22=100%,"….","")))))</f>
        <v/>
      </c>
      <c r="E22" s="21" t="str">
        <f ca="1">IF(C22="x","",IF(C22="n/a",".",IF(AND(C22&gt;=10%,C22&lt;=59%),"..",IF(AND(C22&gt;=60%,C22&lt;=99%),"…",IF(C22=100%,"….","")))))</f>
        <v/>
      </c>
      <c r="F22" s="21" t="str">
        <f ca="1">IF(C22="x","",IF(C22="n/a",".",IF(AND(C22&gt;=20%,C22&lt;=59%),"..",IF(AND(C22&gt;=60%,C22&lt;=99%),"…",IF(C22=100%,"….","")))))</f>
        <v/>
      </c>
      <c r="G22" s="21" t="str">
        <f ca="1">IF(C22="x","",IF(C22="n/a",".",IF(AND(C22&gt;=30%,C22&lt;=59%),"..",IF(AND(C22&gt;=60%,C22&lt;=99%),"…",IF(C22=100%,"….","")))))</f>
        <v/>
      </c>
      <c r="H22" s="21" t="str">
        <f ca="1">IF(C22="x","",IF(C22="n/a",".",IF(AND(C22&gt;=40%,C22&lt;=59%),"..",IF(AND(C22&gt;=60%,C22&lt;=99%),"…",IF(C22=100%,"….","")))))</f>
        <v/>
      </c>
      <c r="I22" s="21" t="str">
        <f ca="1">IF(C22="x","",IF(C22="n/a",".",IF(AND(C22&gt;=50%,C22&lt;=59%),"..",IF(AND(C22&gt;=60%,C22&lt;=99%),"…",IF(C22=100%,"….","")))))</f>
        <v/>
      </c>
      <c r="J22" s="21" t="str">
        <f ca="1">IF(C22="x","",IF(C22="n/a",".",IF(AND(C22&gt;=60%,C22&lt;=99%),"…",IF(C22=100%,"….",""))))</f>
        <v/>
      </c>
      <c r="K22" s="21" t="str">
        <f ca="1">IF(C22="x","",IF(C22="n/a",".",IF(AND(C22&gt;=70%,C22&lt;=99%),"…",IF(C22=100%,"….",""))))</f>
        <v/>
      </c>
      <c r="L22" s="21" t="str">
        <f ca="1">IF(C22="x","",IF(C22="n/a",".",IF(AND(C22&gt;=80%,C22&lt;=99%),"…",IF(C22=100%,"….",""))))</f>
        <v/>
      </c>
      <c r="M22" s="21" t="str">
        <f ca="1">IF(C22="x","",IF(C22="n/a",".",IF(AND(C22&gt;=90%,C22&lt;=99%),"…",IF(C22=100%,"….",""))))</f>
        <v/>
      </c>
      <c r="N22" s="70" t="str">
        <f ca="1">IF(C22="x","",IF(C22="n/a",".",IF(C22=100%,"….","")))</f>
        <v/>
      </c>
      <c r="P22" s="55" t="s">
        <v>26</v>
      </c>
      <c r="Q22" s="59">
        <f ca="1">G70</f>
        <v>0</v>
      </c>
      <c r="R22" s="50">
        <f ca="1">G71</f>
        <v>0</v>
      </c>
      <c r="S22" s="51">
        <f ca="1">G72</f>
        <v>0</v>
      </c>
    </row>
    <row r="23" spans="2:19">
      <c r="B23" s="1"/>
      <c r="C23" s="1"/>
      <c r="D23" s="1"/>
      <c r="E23" s="1"/>
      <c r="F23" s="1"/>
      <c r="G23" s="1"/>
      <c r="H23" s="1"/>
      <c r="I23" s="1"/>
      <c r="J23" s="1"/>
      <c r="K23" s="1"/>
      <c r="L23" s="1"/>
      <c r="M23" s="1"/>
      <c r="N23" s="1"/>
      <c r="P23" s="55" t="s">
        <v>30</v>
      </c>
      <c r="Q23" s="59">
        <f ca="1">G89</f>
        <v>0</v>
      </c>
      <c r="R23" s="50">
        <f ca="1">G90</f>
        <v>0</v>
      </c>
      <c r="S23" s="51">
        <f ca="1">G91</f>
        <v>0</v>
      </c>
    </row>
    <row r="24" spans="2:19">
      <c r="B24" s="306" t="s">
        <v>0</v>
      </c>
      <c r="C24" s="304"/>
      <c r="D24" s="304"/>
      <c r="E24" s="304"/>
      <c r="F24" s="304"/>
      <c r="G24" s="304"/>
      <c r="H24" s="304"/>
      <c r="I24" s="304"/>
      <c r="J24" s="304"/>
      <c r="K24" s="304"/>
      <c r="L24" s="304"/>
      <c r="M24" s="304"/>
      <c r="N24" s="304"/>
      <c r="P24" s="55" t="s">
        <v>32</v>
      </c>
      <c r="Q24" s="59">
        <f ca="1">G107</f>
        <v>0</v>
      </c>
      <c r="R24" s="50">
        <f ca="1">G108</f>
        <v>0</v>
      </c>
      <c r="S24" s="51">
        <f ca="1">G109</f>
        <v>0</v>
      </c>
    </row>
    <row r="25" spans="2:19">
      <c r="B25" s="304" t="s">
        <v>56</v>
      </c>
      <c r="C25" s="304"/>
      <c r="D25" s="304"/>
      <c r="E25" s="304"/>
      <c r="F25" s="304"/>
      <c r="G25" s="307">
        <f ca="1">COUNTIF(C6:C22,1)</f>
        <v>0</v>
      </c>
      <c r="H25" s="308" t="str">
        <f ca="1">IFERROR(G25/G28,"")</f>
        <v/>
      </c>
      <c r="I25" s="304"/>
      <c r="J25" s="304"/>
      <c r="K25" s="304"/>
      <c r="L25" s="304"/>
      <c r="M25" s="304"/>
      <c r="N25" s="304"/>
      <c r="P25" s="55" t="s">
        <v>48</v>
      </c>
      <c r="Q25" s="59">
        <f ca="1">SUM(Q20:Q24)</f>
        <v>0</v>
      </c>
      <c r="R25" s="50">
        <f ca="1">SUM(R20:R24)</f>
        <v>0</v>
      </c>
      <c r="S25" s="51">
        <f ca="1">SUM(S20:S24)</f>
        <v>0</v>
      </c>
    </row>
    <row r="26" spans="2:19">
      <c r="B26" s="304" t="s">
        <v>57</v>
      </c>
      <c r="C26" s="304"/>
      <c r="D26" s="304"/>
      <c r="E26" s="304"/>
      <c r="F26" s="304"/>
      <c r="G26" s="307">
        <f ca="1">COUNTIFS(C6:C22,"&lt;&gt;",C6:C22,"&lt;&gt;n/a",C6:C22,"&lt;&gt;x",C6:C22,"&lt;&gt;1")</f>
        <v>0</v>
      </c>
      <c r="H26" s="308" t="str">
        <f ca="1">IFERROR(G26/G28,"")</f>
        <v/>
      </c>
      <c r="I26" s="304"/>
      <c r="J26" s="304"/>
      <c r="K26" s="304"/>
      <c r="L26" s="304"/>
      <c r="M26" s="304"/>
      <c r="N26" s="304"/>
    </row>
    <row r="27" spans="2:19">
      <c r="B27" s="304" t="s">
        <v>58</v>
      </c>
      <c r="C27" s="304"/>
      <c r="D27" s="304"/>
      <c r="E27" s="304"/>
      <c r="F27" s="304"/>
      <c r="G27" s="307">
        <f ca="1">COUNTIF(C6:C22,"n/a")</f>
        <v>0</v>
      </c>
      <c r="H27" s="308" t="str">
        <f ca="1">IFERROR(G27/G28,"")</f>
        <v/>
      </c>
      <c r="I27" s="304"/>
      <c r="J27" s="304"/>
      <c r="K27" s="304"/>
      <c r="L27" s="304"/>
      <c r="M27" s="304"/>
      <c r="N27" s="304"/>
      <c r="Q27" s="368" t="s">
        <v>2</v>
      </c>
      <c r="R27" s="369"/>
      <c r="S27" s="370"/>
    </row>
    <row r="28" spans="2:19">
      <c r="B28" s="304" t="s">
        <v>59</v>
      </c>
      <c r="C28" s="304"/>
      <c r="D28" s="304"/>
      <c r="E28" s="304"/>
      <c r="F28" s="304"/>
      <c r="G28" s="307">
        <f ca="1">SUM(G25:G27)</f>
        <v>0</v>
      </c>
      <c r="H28" s="309" t="str">
        <f ca="1">IF(OR(G28=0,G28=8),"","NOTE: Total should be equal to 8, please review actions")</f>
        <v/>
      </c>
      <c r="I28" s="304"/>
      <c r="J28" s="304"/>
      <c r="K28" s="304"/>
      <c r="L28" s="304"/>
      <c r="M28" s="304"/>
      <c r="N28" s="304"/>
      <c r="Q28" s="62" t="s">
        <v>53</v>
      </c>
      <c r="R28" s="63" t="s">
        <v>54</v>
      </c>
      <c r="S28" s="64" t="s">
        <v>55</v>
      </c>
    </row>
    <row r="29" spans="2:19">
      <c r="B29" s="1"/>
      <c r="C29" s="1"/>
      <c r="D29" s="1"/>
      <c r="E29" s="1"/>
      <c r="F29" s="1"/>
      <c r="G29" s="1"/>
      <c r="H29" s="1"/>
      <c r="I29" s="1"/>
      <c r="J29" s="1"/>
      <c r="K29" s="1"/>
      <c r="L29" s="1"/>
      <c r="M29" s="1"/>
      <c r="N29" s="1"/>
      <c r="P29" s="55" t="s">
        <v>0</v>
      </c>
      <c r="Q29" s="60" t="str">
        <f t="shared" ref="Q29:Q34" ca="1" si="1">IFERROR(Q20/R9,"")</f>
        <v/>
      </c>
      <c r="R29" s="17" t="str">
        <f t="shared" ref="R29:R34" ca="1" si="2">IFERROR(R20/R9,"")</f>
        <v/>
      </c>
      <c r="S29" s="61" t="str">
        <f t="shared" ref="S29:S34" ca="1" si="3">IFERROR(S20/R9,"")</f>
        <v/>
      </c>
    </row>
    <row r="30" spans="2:19">
      <c r="B30" s="8" t="s">
        <v>234</v>
      </c>
      <c r="C30" s="1"/>
      <c r="D30" s="1"/>
      <c r="E30" s="1"/>
      <c r="F30" s="1" t="str">
        <f>F1</f>
        <v>Enter the name of your Service here.</v>
      </c>
      <c r="G30" s="1"/>
      <c r="H30" s="1"/>
      <c r="I30" s="1"/>
      <c r="J30" s="1"/>
      <c r="K30" s="1"/>
      <c r="L30" s="1"/>
      <c r="M30" s="1"/>
      <c r="N30" s="1"/>
      <c r="P30" s="55" t="s">
        <v>19</v>
      </c>
      <c r="Q30" s="60" t="str">
        <f t="shared" ca="1" si="1"/>
        <v/>
      </c>
      <c r="R30" s="17" t="str">
        <f t="shared" ca="1" si="2"/>
        <v/>
      </c>
      <c r="S30" s="61" t="str">
        <f t="shared" ca="1" si="3"/>
        <v/>
      </c>
    </row>
    <row r="31" spans="2:19">
      <c r="B31" s="1" t="s">
        <v>262</v>
      </c>
      <c r="C31" s="1"/>
      <c r="D31" s="1"/>
      <c r="E31" s="1"/>
      <c r="F31" s="1"/>
      <c r="G31" s="1"/>
      <c r="H31" s="1"/>
      <c r="I31" s="1"/>
      <c r="J31" s="1"/>
      <c r="K31" s="1"/>
      <c r="L31" s="1"/>
      <c r="M31" s="1"/>
      <c r="N31" s="1"/>
      <c r="P31" s="55" t="s">
        <v>26</v>
      </c>
      <c r="Q31" s="60" t="str">
        <f t="shared" ca="1" si="1"/>
        <v/>
      </c>
      <c r="R31" s="17" t="str">
        <f t="shared" ca="1" si="2"/>
        <v/>
      </c>
      <c r="S31" s="61" t="str">
        <f t="shared" ca="1" si="3"/>
        <v/>
      </c>
    </row>
    <row r="32" spans="2:19">
      <c r="B32" s="1"/>
      <c r="C32" s="1"/>
      <c r="D32" s="1"/>
      <c r="E32" s="1"/>
      <c r="F32" s="1"/>
      <c r="G32" s="1"/>
      <c r="H32" s="1"/>
      <c r="I32" s="1"/>
      <c r="J32" s="1"/>
      <c r="K32" s="1"/>
      <c r="L32" s="1"/>
      <c r="M32" s="1"/>
      <c r="N32" s="1"/>
      <c r="P32" s="55" t="s">
        <v>30</v>
      </c>
      <c r="Q32" s="60" t="str">
        <f t="shared" ca="1" si="1"/>
        <v/>
      </c>
      <c r="R32" s="17" t="str">
        <f t="shared" ca="1" si="2"/>
        <v/>
      </c>
      <c r="S32" s="61" t="str">
        <f t="shared" ca="1" si="3"/>
        <v/>
      </c>
    </row>
    <row r="33" spans="2:19">
      <c r="B33" s="350" t="s">
        <v>41</v>
      </c>
      <c r="C33" s="351" t="s">
        <v>42</v>
      </c>
      <c r="D33" s="350" t="s">
        <v>36</v>
      </c>
      <c r="E33" s="350"/>
      <c r="F33" s="350"/>
      <c r="G33" s="350"/>
      <c r="H33" s="350"/>
      <c r="I33" s="350"/>
      <c r="J33" s="350"/>
      <c r="K33" s="350"/>
      <c r="L33" s="350"/>
      <c r="M33" s="350"/>
      <c r="N33" s="33" t="s">
        <v>35</v>
      </c>
      <c r="P33" s="55" t="s">
        <v>32</v>
      </c>
      <c r="Q33" s="60" t="str">
        <f t="shared" ca="1" si="1"/>
        <v/>
      </c>
      <c r="R33" s="17" t="str">
        <f t="shared" ca="1" si="2"/>
        <v/>
      </c>
      <c r="S33" s="61" t="str">
        <f t="shared" ca="1" si="3"/>
        <v/>
      </c>
    </row>
    <row r="34" spans="2:19">
      <c r="B34" s="350"/>
      <c r="C34" s="351"/>
      <c r="D34" s="34">
        <v>0</v>
      </c>
      <c r="E34" s="34">
        <v>0.1</v>
      </c>
      <c r="F34" s="34">
        <v>0.2</v>
      </c>
      <c r="G34" s="34">
        <v>0.3</v>
      </c>
      <c r="H34" s="34">
        <v>0.4</v>
      </c>
      <c r="I34" s="34">
        <v>0.5</v>
      </c>
      <c r="J34" s="34">
        <v>0.6</v>
      </c>
      <c r="K34" s="34">
        <v>0.7</v>
      </c>
      <c r="L34" s="34">
        <v>0.8</v>
      </c>
      <c r="M34" s="34">
        <v>0.9</v>
      </c>
      <c r="N34" s="34">
        <v>1</v>
      </c>
      <c r="P34" s="55" t="s">
        <v>48</v>
      </c>
      <c r="Q34" s="60" t="str">
        <f t="shared" ca="1" si="1"/>
        <v/>
      </c>
      <c r="R34" s="17" t="str">
        <f t="shared" ca="1" si="2"/>
        <v/>
      </c>
      <c r="S34" s="61" t="str">
        <f t="shared" ca="1" si="3"/>
        <v/>
      </c>
    </row>
    <row r="35" spans="2:19">
      <c r="B35" s="20" t="s">
        <v>19</v>
      </c>
      <c r="C35" s="1"/>
      <c r="D35" s="1"/>
      <c r="E35" s="1"/>
      <c r="F35" s="1"/>
      <c r="G35" s="1"/>
      <c r="H35" s="1"/>
      <c r="I35" s="1"/>
      <c r="J35" s="1"/>
      <c r="K35" s="1"/>
      <c r="L35" s="1"/>
      <c r="M35" s="1"/>
      <c r="N35" s="16"/>
    </row>
    <row r="36" spans="2:19">
      <c r="B36" s="310" t="s">
        <v>21</v>
      </c>
      <c r="C36" s="311"/>
      <c r="D36" s="311"/>
      <c r="E36" s="311"/>
      <c r="F36" s="311"/>
      <c r="G36" s="311"/>
      <c r="H36" s="311"/>
      <c r="I36" s="311"/>
      <c r="J36" s="311"/>
      <c r="K36" s="311"/>
      <c r="L36" s="311"/>
      <c r="M36" s="311"/>
      <c r="N36" s="312"/>
    </row>
    <row r="37" spans="2:19">
      <c r="B37" s="15" t="s">
        <v>233</v>
      </c>
      <c r="C37" s="14"/>
      <c r="D37" s="1"/>
      <c r="E37" s="1"/>
      <c r="F37" s="1"/>
      <c r="G37" s="1"/>
      <c r="H37" s="1"/>
      <c r="I37" s="1"/>
      <c r="J37" s="1"/>
      <c r="K37" s="1"/>
      <c r="L37" s="1"/>
      <c r="M37" s="1"/>
      <c r="N37" s="16"/>
    </row>
    <row r="38" spans="2:19">
      <c r="B38" s="202">
        <v>2.0499999999999998</v>
      </c>
      <c r="C38" s="167" t="str">
        <f ca="1">IF('Reference sheet'!G20="","x",'Reference sheet'!G20)</f>
        <v>x</v>
      </c>
      <c r="D38" s="23" t="str">
        <f t="shared" ref="D38:D40" ca="1" si="4">IF(C38="x","",IF(C38="n/a",".",IF(AND(C38&gt;=0%,C38&lt;=59%),"..",IF(AND(C38&gt;=60%,C38&lt;=99%),"…",IF(C38=100%,"….","")))))</f>
        <v/>
      </c>
      <c r="E38" s="23" t="str">
        <f t="shared" ref="E38" ca="1" si="5">IF(C38="x","",IF(C38="n/a",".",IF(AND(C38&gt;=10%,C38&lt;=59%),"..",IF(AND(C38&gt;=60%,C38&lt;=99%),"…",IF(C38=100%,"….","")))))</f>
        <v/>
      </c>
      <c r="F38" s="23" t="str">
        <f t="shared" ref="F38" ca="1" si="6">IF(C38="x","",IF(C38="n/a",".",IF(AND(C38&gt;=20%,C38&lt;=59%),"..",IF(AND(C38&gt;=60%,C38&lt;=99%),"…",IF(C38=100%,"….","")))))</f>
        <v/>
      </c>
      <c r="G38" s="23" t="str">
        <f t="shared" ref="G38" ca="1" si="7">IF(C38="x","",IF(C38="n/a",".",IF(AND(C38&gt;=30%,C38&lt;=59%),"..",IF(AND(C38&gt;=60%,C38&lt;=99%),"…",IF(C38=100%,"….","")))))</f>
        <v/>
      </c>
      <c r="H38" s="23" t="str">
        <f t="shared" ref="H38" ca="1" si="8">IF(C38="x","",IF(C38="n/a",".",IF(AND(C38&gt;=40%,C38&lt;=59%),"..",IF(AND(C38&gt;=60%,C38&lt;=99%),"…",IF(C38=100%,"….","")))))</f>
        <v/>
      </c>
      <c r="I38" s="23" t="str">
        <f t="shared" ref="I38" ca="1" si="9">IF(C38="x","",IF(C38="n/a",".",IF(AND(C38&gt;=50%,C38&lt;=59%),"..",IF(AND(C38&gt;=60%,C38&lt;=99%),"…",IF(C38=100%,"….","")))))</f>
        <v/>
      </c>
      <c r="J38" s="23" t="str">
        <f t="shared" ref="J38" ca="1" si="10">IF(C38="x","",IF(C38="n/a",".",IF(AND(C38&gt;=60%,C38&lt;=99%),"…",IF(C38=100%,"….",""))))</f>
        <v/>
      </c>
      <c r="K38" s="23" t="str">
        <f t="shared" ref="K38" ca="1" si="11">IF(C38="x","",IF(C38="n/a",".",IF(AND(C38&gt;=70%,C38&lt;=99%),"…",IF(C38=100%,"….",""))))</f>
        <v/>
      </c>
      <c r="L38" s="23" t="str">
        <f t="shared" ref="L38" ca="1" si="12">IF(C38="x","",IF(C38="n/a",".",IF(AND(C38&gt;=80%,C38&lt;=99%),"…",IF(C38=100%,"….",""))))</f>
        <v/>
      </c>
      <c r="M38" s="23" t="str">
        <f t="shared" ref="M38" ca="1" si="13">IF(C38="x","",IF(C38="n/a",".",IF(AND(C38&gt;=90%,C38&lt;=99%),"…",IF(C38=100%,"….",""))))</f>
        <v/>
      </c>
      <c r="N38" s="24" t="str">
        <f t="shared" ref="N38" ca="1" si="14">IF(C38="x","",IF(C38="n/a",".",IF(C38=100%,"….","")))</f>
        <v/>
      </c>
    </row>
    <row r="39" spans="2:19">
      <c r="B39" s="202">
        <v>2.06</v>
      </c>
      <c r="C39" s="167" t="str">
        <f ca="1">IF('Reference sheet'!G21="","x",'Reference sheet'!G21)</f>
        <v>x</v>
      </c>
      <c r="D39" s="23" t="str">
        <f t="shared" ca="1" si="4"/>
        <v/>
      </c>
      <c r="E39" s="23" t="str">
        <f t="shared" ref="E39:E40" ca="1" si="15">IF(C39="x","",IF(C39="n/a",".",IF(AND(C39&gt;=10%,C39&lt;=59%),"..",IF(AND(C39&gt;=60%,C39&lt;=99%),"…",IF(C39=100%,"….","")))))</f>
        <v/>
      </c>
      <c r="F39" s="23" t="str">
        <f t="shared" ref="F39:F40" ca="1" si="16">IF(C39="x","",IF(C39="n/a",".",IF(AND(C39&gt;=20%,C39&lt;=59%),"..",IF(AND(C39&gt;=60%,C39&lt;=99%),"…",IF(C39=100%,"….","")))))</f>
        <v/>
      </c>
      <c r="G39" s="23" t="str">
        <f t="shared" ref="G39:G40" ca="1" si="17">IF(C39="x","",IF(C39="n/a",".",IF(AND(C39&gt;=30%,C39&lt;=59%),"..",IF(AND(C39&gt;=60%,C39&lt;=99%),"…",IF(C39=100%,"….","")))))</f>
        <v/>
      </c>
      <c r="H39" s="23" t="str">
        <f t="shared" ref="H39:H40" ca="1" si="18">IF(C39="x","",IF(C39="n/a",".",IF(AND(C39&gt;=40%,C39&lt;=59%),"..",IF(AND(C39&gt;=60%,C39&lt;=99%),"…",IF(C39=100%,"….","")))))</f>
        <v/>
      </c>
      <c r="I39" s="23" t="str">
        <f t="shared" ref="I39:I40" ca="1" si="19">IF(C39="x","",IF(C39="n/a",".",IF(AND(C39&gt;=50%,C39&lt;=59%),"..",IF(AND(C39&gt;=60%,C39&lt;=99%),"…",IF(C39=100%,"….","")))))</f>
        <v/>
      </c>
      <c r="J39" s="23" t="str">
        <f t="shared" ref="J39:J40" ca="1" si="20">IF(C39="x","",IF(C39="n/a",".",IF(AND(C39&gt;=60%,C39&lt;=99%),"…",IF(C39=100%,"….",""))))</f>
        <v/>
      </c>
      <c r="K39" s="23" t="str">
        <f t="shared" ref="K39:K40" ca="1" si="21">IF(C39="x","",IF(C39="n/a",".",IF(AND(C39&gt;=70%,C39&lt;=99%),"…",IF(C39=100%,"….",""))))</f>
        <v/>
      </c>
      <c r="L39" s="23" t="str">
        <f t="shared" ref="L39:L40" ca="1" si="22">IF(C39="x","",IF(C39="n/a",".",IF(AND(C39&gt;=80%,C39&lt;=99%),"…",IF(C39=100%,"….",""))))</f>
        <v/>
      </c>
      <c r="M39" s="23" t="str">
        <f t="shared" ref="M39:M40" ca="1" si="23">IF(C39="x","",IF(C39="n/a",".",IF(AND(C39&gt;=90%,C39&lt;=99%),"…",IF(C39=100%,"….",""))))</f>
        <v/>
      </c>
      <c r="N39" s="24" t="str">
        <f t="shared" ref="N39:N40" ca="1" si="24">IF(C39="x","",IF(C39="n/a",".",IF(C39=100%,"….","")))</f>
        <v/>
      </c>
    </row>
    <row r="40" spans="2:19">
      <c r="B40" s="202">
        <v>2.0699999999999998</v>
      </c>
      <c r="C40" s="167" t="str">
        <f ca="1">IF('Reference sheet'!G22="","x",'Reference sheet'!G22)</f>
        <v>x</v>
      </c>
      <c r="D40" s="23" t="str">
        <f t="shared" ca="1" si="4"/>
        <v/>
      </c>
      <c r="E40" s="23" t="str">
        <f t="shared" ca="1" si="15"/>
        <v/>
      </c>
      <c r="F40" s="23" t="str">
        <f t="shared" ca="1" si="16"/>
        <v/>
      </c>
      <c r="G40" s="23" t="str">
        <f t="shared" ca="1" si="17"/>
        <v/>
      </c>
      <c r="H40" s="23" t="str">
        <f t="shared" ca="1" si="18"/>
        <v/>
      </c>
      <c r="I40" s="23" t="str">
        <f t="shared" ca="1" si="19"/>
        <v/>
      </c>
      <c r="J40" s="23" t="str">
        <f t="shared" ca="1" si="20"/>
        <v/>
      </c>
      <c r="K40" s="23" t="str">
        <f t="shared" ca="1" si="21"/>
        <v/>
      </c>
      <c r="L40" s="23" t="str">
        <f t="shared" ca="1" si="22"/>
        <v/>
      </c>
      <c r="M40" s="23" t="str">
        <f t="shared" ca="1" si="23"/>
        <v/>
      </c>
      <c r="N40" s="24" t="str">
        <f t="shared" ca="1" si="24"/>
        <v/>
      </c>
    </row>
    <row r="41" spans="2:19">
      <c r="B41" s="15" t="s">
        <v>193</v>
      </c>
      <c r="C41" s="14"/>
      <c r="D41" s="1"/>
      <c r="E41" s="1"/>
      <c r="F41" s="1"/>
      <c r="G41" s="1"/>
      <c r="H41" s="1"/>
      <c r="I41" s="1"/>
      <c r="J41" s="1"/>
      <c r="K41" s="1"/>
      <c r="L41" s="1"/>
      <c r="M41" s="1"/>
      <c r="N41" s="16"/>
    </row>
    <row r="42" spans="2:19">
      <c r="B42" s="203">
        <v>2.1</v>
      </c>
      <c r="C42" s="166" t="str">
        <f ca="1">IF('Reference sheet'!G24="","x",'Reference sheet'!G24)</f>
        <v>x</v>
      </c>
      <c r="D42" s="25" t="str">
        <f t="shared" ref="D42" ca="1" si="25">IF(C42="x","",IF(C42="n/a",".",IF(AND(C42&gt;=0%,C42&lt;=59%),"..",IF(AND(C42&gt;=60%,C42&lt;=99%),"…",IF(C42=100%,"….","")))))</f>
        <v/>
      </c>
      <c r="E42" s="25" t="str">
        <f t="shared" ref="E42" ca="1" si="26">IF(C42="x","",IF(C42="n/a",".",IF(AND(C42&gt;=10%,C42&lt;=59%),"..",IF(AND(C42&gt;=60%,C42&lt;=99%),"…",IF(C42=100%,"….","")))))</f>
        <v/>
      </c>
      <c r="F42" s="25" t="str">
        <f t="shared" ref="F42" ca="1" si="27">IF(C42="x","",IF(C42="n/a",".",IF(AND(C42&gt;=20%,C42&lt;=59%),"..",IF(AND(C42&gt;=60%,C42&lt;=99%),"…",IF(C42=100%,"….","")))))</f>
        <v/>
      </c>
      <c r="G42" s="25" t="str">
        <f t="shared" ref="G42" ca="1" si="28">IF(C42="x","",IF(C42="n/a",".",IF(AND(C42&gt;=30%,C42&lt;=59%),"..",IF(AND(C42&gt;=60%,C42&lt;=99%),"…",IF(C42=100%,"….","")))))</f>
        <v/>
      </c>
      <c r="H42" s="25" t="str">
        <f t="shared" ref="H42" ca="1" si="29">IF(C42="x","",IF(C42="n/a",".",IF(AND(C42&gt;=40%,C42&lt;=59%),"..",IF(AND(C42&gt;=60%,C42&lt;=99%),"…",IF(C42=100%,"….","")))))</f>
        <v/>
      </c>
      <c r="I42" s="25" t="str">
        <f t="shared" ref="I42" ca="1" si="30">IF(C42="x","",IF(C42="n/a",".",IF(AND(C42&gt;=50%,C42&lt;=59%),"..",IF(AND(C42&gt;=60%,C42&lt;=99%),"…",IF(C42=100%,"….","")))))</f>
        <v/>
      </c>
      <c r="J42" s="25" t="str">
        <f t="shared" ref="J42" ca="1" si="31">IF(C42="x","",IF(C42="n/a",".",IF(AND(C42&gt;=60%,C42&lt;=99%),"…",IF(C42=100%,"….",""))))</f>
        <v/>
      </c>
      <c r="K42" s="25" t="str">
        <f t="shared" ref="K42" ca="1" si="32">IF(C42="x","",IF(C42="n/a",".",IF(AND(C42&gt;=70%,C42&lt;=99%),"…",IF(C42=100%,"….",""))))</f>
        <v/>
      </c>
      <c r="L42" s="25" t="str">
        <f t="shared" ref="L42" ca="1" si="33">IF(C42="x","",IF(C42="n/a",".",IF(AND(C42&gt;=80%,C42&lt;=99%),"…",IF(C42=100%,"….",""))))</f>
        <v/>
      </c>
      <c r="M42" s="25" t="str">
        <f t="shared" ref="M42" ca="1" si="34">IF(C42="x","",IF(C42="n/a",".",IF(AND(C42&gt;=90%,C42&lt;=99%),"…",IF(C42=100%,"….",""))))</f>
        <v/>
      </c>
      <c r="N42" s="26" t="str">
        <f t="shared" ref="N42" ca="1" si="35">IF(C42="x","",IF(C42="n/a",".",IF(C42=100%,"….","")))</f>
        <v/>
      </c>
    </row>
    <row r="43" spans="2:19">
      <c r="B43" s="15" t="s">
        <v>204</v>
      </c>
      <c r="C43" s="14"/>
      <c r="D43" s="1"/>
      <c r="E43" s="1"/>
      <c r="F43" s="1"/>
      <c r="G43" s="1"/>
      <c r="H43" s="1"/>
      <c r="I43" s="1"/>
      <c r="J43" s="1"/>
      <c r="K43" s="1"/>
      <c r="L43" s="1"/>
      <c r="M43" s="1"/>
      <c r="N43" s="16"/>
    </row>
    <row r="44" spans="2:19">
      <c r="B44" s="202">
        <v>2.11</v>
      </c>
      <c r="C44" s="14" t="str">
        <f ca="1">IF('Reference sheet'!G26="","x",'Reference sheet'!G26)</f>
        <v>x</v>
      </c>
      <c r="D44" s="21" t="str">
        <f t="shared" ref="D44:D46" ca="1" si="36">IF(C44="x","",IF(C44="n/a",".",IF(AND(C44&gt;=0%,C44&lt;=59%),"..",IF(AND(C44&gt;=60%,C44&lt;=99%),"…",IF(C44=100%,"….","")))))</f>
        <v/>
      </c>
      <c r="E44" s="21" t="str">
        <f t="shared" ref="E44:E46" ca="1" si="37">IF(C44="x","",IF(C44="n/a",".",IF(AND(C44&gt;=10%,C44&lt;=59%),"..",IF(AND(C44&gt;=60%,C44&lt;=99%),"…",IF(C44=100%,"….","")))))</f>
        <v/>
      </c>
      <c r="F44" s="21" t="str">
        <f t="shared" ref="F44:F46" ca="1" si="38">IF(C44="x","",IF(C44="n/a",".",IF(AND(C44&gt;=20%,C44&lt;=59%),"..",IF(AND(C44&gt;=60%,C44&lt;=99%),"…",IF(C44=100%,"….","")))))</f>
        <v/>
      </c>
      <c r="G44" s="21" t="str">
        <f t="shared" ref="G44:G46" ca="1" si="39">IF(C44="x","",IF(C44="n/a",".",IF(AND(C44&gt;=30%,C44&lt;=59%),"..",IF(AND(C44&gt;=60%,C44&lt;=99%),"…",IF(C44=100%,"….","")))))</f>
        <v/>
      </c>
      <c r="H44" s="21" t="str">
        <f t="shared" ref="H44:H46" ca="1" si="40">IF(C44="x","",IF(C44="n/a",".",IF(AND(C44&gt;=40%,C44&lt;=59%),"..",IF(AND(C44&gt;=60%,C44&lt;=99%),"…",IF(C44=100%,"….","")))))</f>
        <v/>
      </c>
      <c r="I44" s="21" t="str">
        <f t="shared" ref="I44:I46" ca="1" si="41">IF(C44="x","",IF(C44="n/a",".",IF(AND(C44&gt;=50%,C44&lt;=59%),"..",IF(AND(C44&gt;=60%,C44&lt;=99%),"…",IF(C44=100%,"….","")))))</f>
        <v/>
      </c>
      <c r="J44" s="21" t="str">
        <f t="shared" ref="J44:J46" ca="1" si="42">IF(C44="x","",IF(C44="n/a",".",IF(AND(C44&gt;=60%,C44&lt;=99%),"…",IF(C44=100%,"….",""))))</f>
        <v/>
      </c>
      <c r="K44" s="21" t="str">
        <f t="shared" ref="K44:K46" ca="1" si="43">IF(C44="x","",IF(C44="n/a",".",IF(AND(C44&gt;=70%,C44&lt;=99%),"…",IF(C44=100%,"….",""))))</f>
        <v/>
      </c>
      <c r="L44" s="21" t="str">
        <f t="shared" ref="L44:L46" ca="1" si="44">IF(C44="x","",IF(C44="n/a",".",IF(AND(C44&gt;=80%,C44&lt;=99%),"…",IF(C44=100%,"….",""))))</f>
        <v/>
      </c>
      <c r="M44" s="21" t="str">
        <f t="shared" ref="M44:M46" ca="1" si="45">IF(C44="x","",IF(C44="n/a",".",IF(AND(C44&gt;=90%,C44&lt;=99%),"…",IF(C44=100%,"….",""))))</f>
        <v/>
      </c>
      <c r="N44" s="22" t="str">
        <f t="shared" ref="N44:N46" ca="1" si="46">IF(C44="x","",IF(C44="n/a",".",IF(C44=100%,"….","")))</f>
        <v/>
      </c>
    </row>
    <row r="45" spans="2:19">
      <c r="B45" s="15" t="s">
        <v>196</v>
      </c>
      <c r="C45" s="14"/>
      <c r="D45" s="1"/>
      <c r="E45" s="1"/>
      <c r="F45" s="1"/>
      <c r="G45" s="1"/>
      <c r="H45" s="1"/>
      <c r="I45" s="1"/>
      <c r="J45" s="1"/>
      <c r="K45" s="1"/>
      <c r="L45" s="1"/>
      <c r="M45" s="1"/>
      <c r="N45" s="16"/>
    </row>
    <row r="46" spans="2:19">
      <c r="B46" s="202">
        <v>2.12</v>
      </c>
      <c r="C46" s="14" t="str">
        <f ca="1">IF('Reference sheet'!G28="","x",'Reference sheet'!G28)</f>
        <v>x</v>
      </c>
      <c r="D46" s="23" t="str">
        <f t="shared" ca="1" si="36"/>
        <v/>
      </c>
      <c r="E46" s="23" t="str">
        <f t="shared" ca="1" si="37"/>
        <v/>
      </c>
      <c r="F46" s="23" t="str">
        <f t="shared" ca="1" si="38"/>
        <v/>
      </c>
      <c r="G46" s="23" t="str">
        <f t="shared" ca="1" si="39"/>
        <v/>
      </c>
      <c r="H46" s="23" t="str">
        <f t="shared" ca="1" si="40"/>
        <v/>
      </c>
      <c r="I46" s="23" t="str">
        <f t="shared" ca="1" si="41"/>
        <v/>
      </c>
      <c r="J46" s="23" t="str">
        <f t="shared" ca="1" si="42"/>
        <v/>
      </c>
      <c r="K46" s="23" t="str">
        <f t="shared" ca="1" si="43"/>
        <v/>
      </c>
      <c r="L46" s="23" t="str">
        <f t="shared" ca="1" si="44"/>
        <v/>
      </c>
      <c r="M46" s="23" t="str">
        <f t="shared" ca="1" si="45"/>
        <v/>
      </c>
      <c r="N46" s="24" t="str">
        <f t="shared" ca="1" si="46"/>
        <v/>
      </c>
    </row>
    <row r="47" spans="2:19">
      <c r="B47" s="1"/>
      <c r="C47" s="1"/>
      <c r="D47" s="1"/>
      <c r="E47" s="1"/>
      <c r="F47" s="1"/>
      <c r="G47" s="1"/>
      <c r="H47" s="1"/>
      <c r="I47" s="1"/>
      <c r="J47" s="1"/>
      <c r="K47" s="1"/>
      <c r="L47" s="1"/>
      <c r="M47" s="1"/>
      <c r="N47" s="1"/>
    </row>
    <row r="48" spans="2:19">
      <c r="B48" s="313" t="s">
        <v>19</v>
      </c>
      <c r="C48" s="311"/>
      <c r="D48" s="311"/>
      <c r="E48" s="311"/>
      <c r="F48" s="311"/>
      <c r="G48" s="311"/>
      <c r="H48" s="311"/>
      <c r="I48" s="311"/>
      <c r="J48" s="311"/>
      <c r="K48" s="311"/>
      <c r="L48" s="311"/>
      <c r="M48" s="311"/>
      <c r="N48" s="311"/>
    </row>
    <row r="49" spans="2:14">
      <c r="B49" s="311" t="s">
        <v>56</v>
      </c>
      <c r="C49" s="311"/>
      <c r="D49" s="311"/>
      <c r="E49" s="311"/>
      <c r="F49" s="311"/>
      <c r="G49" s="314">
        <f ca="1">COUNTIF(C36:C46,1)</f>
        <v>0</v>
      </c>
      <c r="H49" s="315" t="str">
        <f ca="1">IFERROR(G49/G52,"")</f>
        <v/>
      </c>
      <c r="I49" s="311"/>
      <c r="J49" s="311"/>
      <c r="K49" s="311"/>
      <c r="L49" s="311"/>
      <c r="M49" s="311"/>
      <c r="N49" s="311"/>
    </row>
    <row r="50" spans="2:14">
      <c r="B50" s="311" t="s">
        <v>57</v>
      </c>
      <c r="C50" s="311"/>
      <c r="D50" s="311"/>
      <c r="E50" s="311"/>
      <c r="F50" s="311"/>
      <c r="G50" s="314">
        <f ca="1">COUNTIFS(C36:C46,"&lt;&gt;",C36:C46,"&lt;&gt;n/a",C36:C46,"&lt;&gt;x",C36:C46,"&lt;&gt;1")</f>
        <v>0</v>
      </c>
      <c r="H50" s="315" t="str">
        <f ca="1">IFERROR(G50/G52,"")</f>
        <v/>
      </c>
      <c r="I50" s="311"/>
      <c r="J50" s="311"/>
      <c r="K50" s="311"/>
      <c r="L50" s="311"/>
      <c r="M50" s="311"/>
      <c r="N50" s="311"/>
    </row>
    <row r="51" spans="2:14">
      <c r="B51" s="311" t="s">
        <v>58</v>
      </c>
      <c r="C51" s="311"/>
      <c r="D51" s="311"/>
      <c r="E51" s="311"/>
      <c r="F51" s="311"/>
      <c r="G51" s="314">
        <f ca="1">COUNTIF(C36:C46,"n/a")</f>
        <v>0</v>
      </c>
      <c r="H51" s="315" t="str">
        <f ca="1">IFERROR(G51/G52,"")</f>
        <v/>
      </c>
      <c r="I51" s="311"/>
      <c r="J51" s="311"/>
      <c r="K51" s="311"/>
      <c r="L51" s="311"/>
      <c r="M51" s="311"/>
      <c r="N51" s="311"/>
    </row>
    <row r="52" spans="2:14">
      <c r="B52" s="311" t="s">
        <v>59</v>
      </c>
      <c r="C52" s="311"/>
      <c r="D52" s="311"/>
      <c r="E52" s="311"/>
      <c r="F52" s="311"/>
      <c r="G52" s="314">
        <f ca="1">SUM(G49:G51)</f>
        <v>0</v>
      </c>
      <c r="H52" s="316" t="str">
        <f ca="1">IF(OR(G52=0,G52=6),"","NOTE: Total should be equal to 6, please review actions")</f>
        <v/>
      </c>
      <c r="I52" s="311"/>
      <c r="J52" s="311"/>
      <c r="K52" s="311"/>
      <c r="L52" s="311"/>
      <c r="M52" s="311"/>
      <c r="N52" s="311"/>
    </row>
    <row r="53" spans="2:14">
      <c r="B53" s="1"/>
      <c r="C53" s="1"/>
      <c r="D53" s="1"/>
      <c r="E53" s="1"/>
      <c r="F53" s="1"/>
      <c r="G53" s="1"/>
      <c r="H53" s="1"/>
      <c r="I53" s="1"/>
      <c r="J53" s="1"/>
      <c r="K53" s="1"/>
      <c r="L53" s="1"/>
      <c r="M53" s="1"/>
      <c r="N53" s="1"/>
    </row>
    <row r="54" spans="2:14">
      <c r="B54" s="1"/>
      <c r="C54" s="1"/>
      <c r="D54" s="1"/>
      <c r="E54" s="1"/>
      <c r="F54" s="1"/>
      <c r="G54" s="1"/>
      <c r="H54" s="1"/>
      <c r="I54" s="1"/>
      <c r="J54" s="1"/>
      <c r="K54" s="1"/>
      <c r="L54" s="1"/>
      <c r="M54" s="1"/>
      <c r="N54" s="1"/>
    </row>
    <row r="55" spans="2:14">
      <c r="B55" s="8" t="s">
        <v>234</v>
      </c>
      <c r="C55" s="1"/>
      <c r="D55" s="1"/>
      <c r="E55" s="1"/>
      <c r="F55" s="1" t="str">
        <f>F1</f>
        <v>Enter the name of your Service here.</v>
      </c>
      <c r="G55" s="1"/>
      <c r="H55" s="1"/>
      <c r="I55" s="1"/>
      <c r="J55" s="1"/>
      <c r="K55" s="1"/>
      <c r="L55" s="1"/>
      <c r="M55" s="1"/>
      <c r="N55" s="1"/>
    </row>
    <row r="56" spans="2:14">
      <c r="B56" s="1" t="s">
        <v>262</v>
      </c>
      <c r="C56" s="1"/>
      <c r="D56" s="1"/>
      <c r="E56" s="1"/>
      <c r="F56" s="1"/>
      <c r="G56" s="1"/>
      <c r="H56" s="1"/>
      <c r="I56" s="1"/>
      <c r="J56" s="1"/>
      <c r="K56" s="1"/>
      <c r="L56" s="1"/>
      <c r="M56" s="1"/>
      <c r="N56" s="1"/>
    </row>
    <row r="57" spans="2:14">
      <c r="B57" s="1"/>
      <c r="C57" s="1"/>
      <c r="D57" s="1"/>
      <c r="E57" s="1"/>
      <c r="F57" s="1"/>
      <c r="G57" s="1"/>
      <c r="H57" s="1"/>
      <c r="I57" s="1"/>
      <c r="J57" s="1"/>
      <c r="K57" s="1"/>
      <c r="L57" s="1"/>
      <c r="M57" s="1"/>
      <c r="N57" s="1"/>
    </row>
    <row r="58" spans="2:14">
      <c r="B58" s="352" t="s">
        <v>41</v>
      </c>
      <c r="C58" s="366" t="s">
        <v>42</v>
      </c>
      <c r="D58" s="365" t="s">
        <v>36</v>
      </c>
      <c r="E58" s="365"/>
      <c r="F58" s="365"/>
      <c r="G58" s="365"/>
      <c r="H58" s="365"/>
      <c r="I58" s="365"/>
      <c r="J58" s="365"/>
      <c r="K58" s="365"/>
      <c r="L58" s="365"/>
      <c r="M58" s="365"/>
      <c r="N58" s="40" t="s">
        <v>35</v>
      </c>
    </row>
    <row r="59" spans="2:14">
      <c r="B59" s="353"/>
      <c r="C59" s="367"/>
      <c r="D59" s="41">
        <v>0</v>
      </c>
      <c r="E59" s="41">
        <v>0.1</v>
      </c>
      <c r="F59" s="41">
        <v>0.2</v>
      </c>
      <c r="G59" s="41">
        <v>0.3</v>
      </c>
      <c r="H59" s="41">
        <v>0.4</v>
      </c>
      <c r="I59" s="41">
        <v>0.5</v>
      </c>
      <c r="J59" s="41">
        <v>0.6</v>
      </c>
      <c r="K59" s="41">
        <v>0.7</v>
      </c>
      <c r="L59" s="41">
        <v>0.8</v>
      </c>
      <c r="M59" s="41">
        <v>0.9</v>
      </c>
      <c r="N59" s="41">
        <v>1</v>
      </c>
    </row>
    <row r="60" spans="2:14">
      <c r="B60" s="42" t="s">
        <v>26</v>
      </c>
      <c r="C60" s="43"/>
      <c r="D60" s="43"/>
      <c r="E60" s="43"/>
      <c r="F60" s="43"/>
      <c r="G60" s="43"/>
      <c r="H60" s="43"/>
      <c r="I60" s="43"/>
      <c r="J60" s="43"/>
      <c r="K60" s="43"/>
      <c r="L60" s="43"/>
      <c r="M60" s="43"/>
      <c r="N60" s="44"/>
    </row>
    <row r="61" spans="2:14">
      <c r="B61" s="317" t="s">
        <v>27</v>
      </c>
      <c r="C61" s="318"/>
      <c r="D61" s="318"/>
      <c r="E61" s="318"/>
      <c r="F61" s="318"/>
      <c r="G61" s="318"/>
      <c r="H61" s="318"/>
      <c r="I61" s="318"/>
      <c r="J61" s="318"/>
      <c r="K61" s="318"/>
      <c r="L61" s="318"/>
      <c r="M61" s="318"/>
      <c r="N61" s="319"/>
    </row>
    <row r="62" spans="2:14">
      <c r="B62" s="45" t="s">
        <v>215</v>
      </c>
      <c r="C62" s="1"/>
      <c r="D62" s="1"/>
      <c r="E62" s="1"/>
      <c r="F62" s="1"/>
      <c r="G62" s="1"/>
      <c r="H62" s="1"/>
      <c r="I62" s="1"/>
      <c r="J62" s="1"/>
      <c r="K62" s="1"/>
      <c r="L62" s="1"/>
      <c r="M62" s="1"/>
      <c r="N62" s="46"/>
    </row>
    <row r="63" spans="2:14">
      <c r="B63" s="204">
        <v>4.0599999999999996</v>
      </c>
      <c r="C63" s="167" t="str">
        <f ca="1">IF('Reference sheet'!G32="","x",'Reference sheet'!G32)</f>
        <v>x</v>
      </c>
      <c r="D63" s="23" t="str">
        <f ca="1">IF(C63="x","",IF(C63="n/a",".",IF(AND(C63&gt;=0%,C63&lt;=59%),"..",IF(AND(C63&gt;=60%,C63&lt;=99%),"…",IF(C63=100%,"….","")))))</f>
        <v/>
      </c>
      <c r="E63" s="23" t="str">
        <f ca="1">IF(C63="x","",IF(C63="n/a",".",IF(AND(C63&gt;=10%,C63&lt;=59%),"..",IF(AND(C63&gt;=60%,C63&lt;=99%),"…",IF(C63=100%,"….","")))))</f>
        <v/>
      </c>
      <c r="F63" s="23" t="str">
        <f ca="1">IF(C63="x","",IF(C63="n/a",".",IF(AND(C63&gt;=20%,C63&lt;=59%),"..",IF(AND(C63&gt;=60%,C63&lt;=99%),"…",IF(C63=100%,"….","")))))</f>
        <v/>
      </c>
      <c r="G63" s="23" t="str">
        <f ca="1">IF(C63="x","",IF(C63="n/a",".",IF(AND(C63&gt;=30%,C63&lt;=59%),"..",IF(AND(C63&gt;=60%,C63&lt;=99%),"…",IF(C63=100%,"….","")))))</f>
        <v/>
      </c>
      <c r="H63" s="23" t="str">
        <f ca="1">IF(C63="x","",IF(C63="n/a",".",IF(AND(C63&gt;=40%,C63&lt;=59%),"..",IF(AND(C63&gt;=60%,C63&lt;=99%),"…",IF(C63=100%,"….","")))))</f>
        <v/>
      </c>
      <c r="I63" s="23" t="str">
        <f ca="1">IF(C63="x","",IF(C63="n/a",".",IF(AND(C63&gt;=50%,C63&lt;=59%),"..",IF(AND(C63&gt;=60%,C63&lt;=99%),"…",IF(C63=100%,"….","")))))</f>
        <v/>
      </c>
      <c r="J63" s="23" t="str">
        <f ca="1">IF(C63="x","",IF(C63="n/a",".",IF(AND(C63&gt;=60%,C63&lt;=99%),"…",IF(C63=100%,"….",""))))</f>
        <v/>
      </c>
      <c r="K63" s="23" t="str">
        <f ca="1">IF(C63="x","",IF(C63="n/a",".",IF(AND(C63&gt;=70%,C63&lt;=99%),"…",IF(C63=100%,"….",""))))</f>
        <v/>
      </c>
      <c r="L63" s="23" t="str">
        <f ca="1">IF(C63="x","",IF(C63="n/a",".",IF(AND(C63&gt;=80%,C63&lt;=99%),"…",IF(C63=100%,"….",""))))</f>
        <v/>
      </c>
      <c r="M63" s="23" t="str">
        <f ca="1">IF(C63="x","",IF(C63="n/a",".",IF(AND(C63&gt;=90%,C63&lt;=99%),"…",IF(C63=100%,"….",""))))</f>
        <v/>
      </c>
      <c r="N63" s="49" t="str">
        <f ca="1">IF(C63="x","",IF(C63="n/a",".",IF(C63=100%,"….","")))</f>
        <v/>
      </c>
    </row>
    <row r="64" spans="2:14">
      <c r="B64" s="204">
        <v>4.07</v>
      </c>
      <c r="C64" s="166" t="str">
        <f ca="1">IF('Reference sheet'!G33="","x",'Reference sheet'!G33)</f>
        <v>x</v>
      </c>
      <c r="D64" s="23" t="str">
        <f ca="1">IF(C64="x","",IF(C64="n/a",".",IF(AND(C64&gt;=0%,C64&lt;=59%),"..",IF(AND(C64&gt;=60%,C64&lt;=99%),"…",IF(C64=100%,"….","")))))</f>
        <v/>
      </c>
      <c r="E64" s="23" t="str">
        <f ca="1">IF(C64="x","",IF(C64="n/a",".",IF(AND(C64&gt;=10%,C64&lt;=59%),"..",IF(AND(C64&gt;=60%,C64&lt;=99%),"…",IF(C64=100%,"….","")))))</f>
        <v/>
      </c>
      <c r="F64" s="23" t="str">
        <f ca="1">IF(C64="x","",IF(C64="n/a",".",IF(AND(C64&gt;=20%,C64&lt;=59%),"..",IF(AND(C64&gt;=60%,C64&lt;=99%),"…",IF(C64=100%,"….","")))))</f>
        <v/>
      </c>
      <c r="G64" s="23" t="str">
        <f ca="1">IF(C64="x","",IF(C64="n/a",".",IF(AND(C64&gt;=30%,C64&lt;=59%),"..",IF(AND(C64&gt;=60%,C64&lt;=99%),"…",IF(C64=100%,"….","")))))</f>
        <v/>
      </c>
      <c r="H64" s="23" t="str">
        <f ca="1">IF(C64="x","",IF(C64="n/a",".",IF(AND(C64&gt;=40%,C64&lt;=59%),"..",IF(AND(C64&gt;=60%,C64&lt;=99%),"…",IF(C64=100%,"….","")))))</f>
        <v/>
      </c>
      <c r="I64" s="23" t="str">
        <f ca="1">IF(C64="x","",IF(C64="n/a",".",IF(AND(C64&gt;=50%,C64&lt;=59%),"..",IF(AND(C64&gt;=60%,C64&lt;=99%),"…",IF(C64=100%,"….","")))))</f>
        <v/>
      </c>
      <c r="J64" s="23" t="str">
        <f ca="1">IF(C64="x","",IF(C64="n/a",".",IF(AND(C64&gt;=60%,C64&lt;=99%),"…",IF(C64=100%,"….",""))))</f>
        <v/>
      </c>
      <c r="K64" s="23" t="str">
        <f ca="1">IF(C64="x","",IF(C64="n/a",".",IF(AND(C64&gt;=70%,C64&lt;=99%),"…",IF(C64=100%,"….",""))))</f>
        <v/>
      </c>
      <c r="L64" s="23" t="str">
        <f ca="1">IF(C64="x","",IF(C64="n/a",".",IF(AND(C64&gt;=80%,C64&lt;=99%),"…",IF(C64=100%,"….",""))))</f>
        <v/>
      </c>
      <c r="M64" s="23" t="str">
        <f ca="1">IF(C64="x","",IF(C64="n/a",".",IF(AND(C64&gt;=90%,C64&lt;=99%),"…",IF(C64=100%,"….",""))))</f>
        <v/>
      </c>
      <c r="N64" s="49" t="str">
        <f ca="1">IF(C64="x","",IF(C64="n/a",".",IF(C64=100%,"….","")))</f>
        <v/>
      </c>
    </row>
    <row r="65" spans="2:14">
      <c r="B65" s="317" t="s">
        <v>28</v>
      </c>
      <c r="C65" s="318"/>
      <c r="D65" s="318"/>
      <c r="E65" s="318"/>
      <c r="F65" s="318"/>
      <c r="G65" s="318"/>
      <c r="H65" s="318"/>
      <c r="I65" s="318"/>
      <c r="J65" s="318"/>
      <c r="K65" s="318"/>
      <c r="L65" s="318"/>
      <c r="M65" s="318"/>
      <c r="N65" s="319"/>
    </row>
    <row r="66" spans="2:14">
      <c r="B66" s="45" t="s">
        <v>29</v>
      </c>
      <c r="C66" s="1"/>
      <c r="D66" s="1"/>
      <c r="E66" s="1"/>
      <c r="F66" s="1"/>
      <c r="G66" s="1"/>
      <c r="H66" s="1"/>
      <c r="I66" s="1"/>
      <c r="J66" s="1"/>
      <c r="K66" s="1"/>
      <c r="L66" s="1"/>
      <c r="M66" s="1"/>
      <c r="N66" s="46"/>
    </row>
    <row r="67" spans="2:14">
      <c r="B67" s="204">
        <v>4.09</v>
      </c>
      <c r="C67" s="166" t="str">
        <f ca="1">IF('Reference sheet'!G36="","x",'Reference sheet'!G36)</f>
        <v>x</v>
      </c>
      <c r="D67" s="27" t="str">
        <f t="shared" ref="D67" ca="1" si="47">IF(C67="x","",IF(C67="n/a",".",IF(AND(C67&gt;=0%,C67&lt;=59%),"..",IF(AND(C67&gt;=60%,C67&lt;=99%),"…",IF(C67=100%,"….","")))))</f>
        <v/>
      </c>
      <c r="E67" s="27" t="str">
        <f t="shared" ref="E67" ca="1" si="48">IF(C67="x","",IF(C67="n/a",".",IF(AND(C67&gt;=10%,C67&lt;=59%),"..",IF(AND(C67&gt;=60%,C67&lt;=99%),"…",IF(C67=100%,"….","")))))</f>
        <v/>
      </c>
      <c r="F67" s="27" t="str">
        <f t="shared" ref="F67" ca="1" si="49">IF(C67="x","",IF(C67="n/a",".",IF(AND(C67&gt;=20%,C67&lt;=59%),"..",IF(AND(C67&gt;=60%,C67&lt;=99%),"…",IF(C67=100%,"….","")))))</f>
        <v/>
      </c>
      <c r="G67" s="27" t="str">
        <f t="shared" ref="G67" ca="1" si="50">IF(C67="x","",IF(C67="n/a",".",IF(AND(C67&gt;=30%,C67&lt;=59%),"..",IF(AND(C67&gt;=60%,C67&lt;=99%),"…",IF(C67=100%,"….","")))))</f>
        <v/>
      </c>
      <c r="H67" s="27" t="str">
        <f t="shared" ref="H67" ca="1" si="51">IF(C67="x","",IF(C67="n/a",".",IF(AND(C67&gt;=40%,C67&lt;=59%),"..",IF(AND(C67&gt;=60%,C67&lt;=99%),"…",IF(C67=100%,"….","")))))</f>
        <v/>
      </c>
      <c r="I67" s="27" t="str">
        <f t="shared" ref="I67" ca="1" si="52">IF(C67="x","",IF(C67="n/a",".",IF(AND(C67&gt;=50%,C67&lt;=59%),"..",IF(AND(C67&gt;=60%,C67&lt;=99%),"…",IF(C67=100%,"….","")))))</f>
        <v/>
      </c>
      <c r="J67" s="27" t="str">
        <f t="shared" ref="J67" ca="1" si="53">IF(C67="x","",IF(C67="n/a",".",IF(AND(C67&gt;=60%,C67&lt;=99%),"…",IF(C67=100%,"….",""))))</f>
        <v/>
      </c>
      <c r="K67" s="27" t="str">
        <f t="shared" ref="K67" ca="1" si="54">IF(C67="x","",IF(C67="n/a",".",IF(AND(C67&gt;=70%,C67&lt;=99%),"…",IF(C67=100%,"….",""))))</f>
        <v/>
      </c>
      <c r="L67" s="27" t="str">
        <f t="shared" ref="L67" ca="1" si="55">IF(C67="x","",IF(C67="n/a",".",IF(AND(C67&gt;=80%,C67&lt;=99%),"…",IF(C67=100%,"….",""))))</f>
        <v/>
      </c>
      <c r="M67" s="27" t="str">
        <f t="shared" ref="M67" ca="1" si="56">IF(C67="x","",IF(C67="n/a",".",IF(AND(C67&gt;=90%,C67&lt;=99%),"…",IF(C67=100%,"….",""))))</f>
        <v/>
      </c>
      <c r="N67" s="48" t="str">
        <f t="shared" ref="N67" ca="1" si="57">IF(C67="x","",IF(C67="n/a",".",IF(C67=100%,"….","")))</f>
        <v/>
      </c>
    </row>
    <row r="68" spans="2:14">
      <c r="B68" s="1"/>
      <c r="C68" s="1"/>
      <c r="D68" s="1"/>
      <c r="E68" s="1"/>
      <c r="F68" s="1"/>
      <c r="G68" s="1"/>
      <c r="H68" s="1"/>
      <c r="I68" s="1"/>
      <c r="J68" s="1"/>
      <c r="K68" s="1"/>
      <c r="L68" s="1"/>
      <c r="M68" s="1"/>
      <c r="N68" s="1"/>
    </row>
    <row r="69" spans="2:14">
      <c r="B69" s="320" t="s">
        <v>26</v>
      </c>
      <c r="C69" s="318"/>
      <c r="D69" s="318"/>
      <c r="E69" s="318"/>
      <c r="F69" s="318"/>
      <c r="G69" s="318"/>
      <c r="H69" s="318"/>
      <c r="I69" s="318"/>
      <c r="J69" s="318"/>
      <c r="K69" s="318"/>
      <c r="L69" s="318"/>
      <c r="M69" s="318"/>
      <c r="N69" s="318"/>
    </row>
    <row r="70" spans="2:14">
      <c r="B70" s="318" t="s">
        <v>56</v>
      </c>
      <c r="C70" s="318"/>
      <c r="D70" s="318"/>
      <c r="E70" s="318"/>
      <c r="F70" s="318"/>
      <c r="G70" s="321">
        <f ca="1">COUNTIF(C60:C67,1)</f>
        <v>0</v>
      </c>
      <c r="H70" s="322" t="str">
        <f ca="1">IFERROR(G70/G73,"")</f>
        <v/>
      </c>
      <c r="I70" s="318"/>
      <c r="J70" s="318"/>
      <c r="K70" s="318"/>
      <c r="L70" s="318"/>
      <c r="M70" s="318"/>
      <c r="N70" s="318"/>
    </row>
    <row r="71" spans="2:14">
      <c r="B71" s="318" t="s">
        <v>57</v>
      </c>
      <c r="C71" s="318"/>
      <c r="D71" s="318"/>
      <c r="E71" s="318"/>
      <c r="F71" s="318"/>
      <c r="G71" s="321">
        <f ca="1">COUNTIFS(C60:C67,"&lt;&gt;",C60:C67,"&lt;&gt;n/a",C60:C67,"&lt;&gt;x",C60:C67,"&lt;&gt;1")</f>
        <v>0</v>
      </c>
      <c r="H71" s="322" t="str">
        <f ca="1">IFERROR(G71/G73,"")</f>
        <v/>
      </c>
      <c r="I71" s="318"/>
      <c r="J71" s="318"/>
      <c r="K71" s="318"/>
      <c r="L71" s="318"/>
      <c r="M71" s="318"/>
      <c r="N71" s="318"/>
    </row>
    <row r="72" spans="2:14">
      <c r="B72" s="318" t="s">
        <v>58</v>
      </c>
      <c r="C72" s="318"/>
      <c r="D72" s="318"/>
      <c r="E72" s="318"/>
      <c r="F72" s="318"/>
      <c r="G72" s="321">
        <f ca="1">COUNTIF(C60:C67,"n/a")</f>
        <v>0</v>
      </c>
      <c r="H72" s="323" t="str">
        <f ca="1">IFERROR(G72/G73,"")</f>
        <v/>
      </c>
      <c r="I72" s="318"/>
      <c r="J72" s="318"/>
      <c r="K72" s="318"/>
      <c r="L72" s="318"/>
      <c r="M72" s="318"/>
      <c r="N72" s="318"/>
    </row>
    <row r="73" spans="2:14">
      <c r="B73" s="318" t="s">
        <v>59</v>
      </c>
      <c r="C73" s="318"/>
      <c r="D73" s="318"/>
      <c r="E73" s="318"/>
      <c r="F73" s="318"/>
      <c r="G73" s="321">
        <f ca="1">SUM(G70:G72)</f>
        <v>0</v>
      </c>
      <c r="H73" s="324" t="str">
        <f ca="1">IF(OR(G73=0,G73=3),"","NOTE: Total should be equal to 3, please review actions")</f>
        <v/>
      </c>
      <c r="I73" s="318"/>
      <c r="J73" s="318"/>
      <c r="K73" s="318"/>
      <c r="L73" s="318"/>
      <c r="M73" s="318"/>
      <c r="N73" s="318"/>
    </row>
    <row r="74" spans="2:14">
      <c r="B74" s="1"/>
      <c r="C74" s="1"/>
      <c r="D74" s="1"/>
      <c r="E74" s="1"/>
      <c r="F74" s="1"/>
      <c r="G74" s="1"/>
      <c r="H74" s="1"/>
      <c r="I74" s="1"/>
      <c r="J74" s="1"/>
      <c r="K74" s="1"/>
      <c r="L74" s="1"/>
      <c r="M74" s="1"/>
      <c r="N74" s="1"/>
    </row>
    <row r="75" spans="2:14">
      <c r="B75" s="8" t="s">
        <v>234</v>
      </c>
      <c r="C75" s="1"/>
      <c r="D75" s="1"/>
      <c r="E75" s="1"/>
      <c r="F75" s="1" t="str">
        <f>F1</f>
        <v>Enter the name of your Service here.</v>
      </c>
      <c r="G75" s="1"/>
      <c r="H75" s="1"/>
      <c r="I75" s="1"/>
      <c r="J75" s="1"/>
      <c r="K75" s="1"/>
      <c r="L75" s="1"/>
      <c r="M75" s="1"/>
      <c r="N75" s="1"/>
    </row>
    <row r="76" spans="2:14">
      <c r="B76" s="1" t="s">
        <v>262</v>
      </c>
      <c r="C76" s="1"/>
      <c r="D76" s="1"/>
      <c r="E76" s="1"/>
      <c r="F76" s="1"/>
      <c r="G76" s="1"/>
      <c r="H76" s="1"/>
      <c r="I76" s="1"/>
      <c r="J76" s="1"/>
      <c r="K76" s="1"/>
      <c r="L76" s="1"/>
      <c r="M76" s="1"/>
      <c r="N76" s="1"/>
    </row>
    <row r="77" spans="2:14">
      <c r="B77" s="1"/>
      <c r="C77" s="1"/>
      <c r="D77" s="1"/>
      <c r="E77" s="1"/>
      <c r="F77" s="1"/>
      <c r="G77" s="1"/>
      <c r="H77" s="1"/>
      <c r="I77" s="1"/>
      <c r="J77" s="1"/>
      <c r="K77" s="1"/>
      <c r="L77" s="1"/>
      <c r="M77" s="1"/>
      <c r="N77" s="1"/>
    </row>
    <row r="78" spans="2:14">
      <c r="B78" s="353" t="s">
        <v>41</v>
      </c>
      <c r="C78" s="355" t="s">
        <v>42</v>
      </c>
      <c r="D78" s="357" t="s">
        <v>36</v>
      </c>
      <c r="E78" s="358"/>
      <c r="F78" s="358"/>
      <c r="G78" s="358"/>
      <c r="H78" s="358"/>
      <c r="I78" s="358"/>
      <c r="J78" s="358"/>
      <c r="K78" s="358"/>
      <c r="L78" s="358"/>
      <c r="M78" s="359"/>
      <c r="N78" s="40" t="s">
        <v>35</v>
      </c>
    </row>
    <row r="79" spans="2:14">
      <c r="B79" s="354"/>
      <c r="C79" s="356"/>
      <c r="D79" s="41">
        <v>0</v>
      </c>
      <c r="E79" s="41">
        <v>0.1</v>
      </c>
      <c r="F79" s="41">
        <v>0.2</v>
      </c>
      <c r="G79" s="41">
        <v>0.3</v>
      </c>
      <c r="H79" s="41">
        <v>0.4</v>
      </c>
      <c r="I79" s="41">
        <v>0.5</v>
      </c>
      <c r="J79" s="41">
        <v>0.6</v>
      </c>
      <c r="K79" s="41">
        <v>0.7</v>
      </c>
      <c r="L79" s="41">
        <v>0.8</v>
      </c>
      <c r="M79" s="41">
        <v>0.9</v>
      </c>
      <c r="N79" s="41">
        <v>1</v>
      </c>
    </row>
    <row r="80" spans="2:14">
      <c r="B80" s="42" t="s">
        <v>30</v>
      </c>
      <c r="C80" s="43"/>
      <c r="D80" s="43"/>
      <c r="E80" s="43"/>
      <c r="F80" s="43"/>
      <c r="G80" s="43"/>
      <c r="H80" s="43"/>
      <c r="I80" s="43"/>
      <c r="J80" s="43"/>
      <c r="K80" s="43"/>
      <c r="L80" s="43"/>
      <c r="M80" s="43"/>
      <c r="N80" s="44"/>
    </row>
    <row r="81" spans="1:14">
      <c r="B81" s="325" t="s">
        <v>31</v>
      </c>
      <c r="C81" s="326"/>
      <c r="D81" s="326"/>
      <c r="E81" s="326"/>
      <c r="F81" s="326"/>
      <c r="G81" s="326"/>
      <c r="H81" s="326"/>
      <c r="I81" s="326"/>
      <c r="J81" s="326"/>
      <c r="K81" s="326"/>
      <c r="L81" s="326"/>
      <c r="M81" s="326"/>
      <c r="N81" s="327"/>
    </row>
    <row r="82" spans="1:14">
      <c r="B82" s="325" t="s">
        <v>226</v>
      </c>
      <c r="C82" s="326"/>
      <c r="D82" s="326"/>
      <c r="E82" s="326"/>
      <c r="F82" s="326"/>
      <c r="G82" s="326"/>
      <c r="H82" s="326"/>
      <c r="I82" s="326"/>
      <c r="J82" s="326"/>
      <c r="K82" s="326"/>
      <c r="L82" s="326"/>
      <c r="M82" s="326"/>
      <c r="N82" s="327"/>
    </row>
    <row r="83" spans="1:14">
      <c r="A83" s="163"/>
      <c r="B83" s="45" t="s">
        <v>227</v>
      </c>
      <c r="C83" s="1"/>
      <c r="D83" s="1"/>
      <c r="E83" s="1"/>
      <c r="F83" s="1"/>
      <c r="G83" s="1"/>
      <c r="H83" s="1"/>
      <c r="I83" s="1"/>
      <c r="J83" s="1"/>
      <c r="K83" s="1"/>
      <c r="L83" s="1"/>
      <c r="M83" s="1"/>
      <c r="N83" s="46"/>
    </row>
    <row r="84" spans="1:14">
      <c r="B84" s="204">
        <v>5.07</v>
      </c>
      <c r="C84" s="14" t="str">
        <f ca="1">IF('Reference sheet'!G40="","x",'Reference sheet'!G40)</f>
        <v>x</v>
      </c>
      <c r="D84" s="21" t="str">
        <f t="shared" ref="D84:D86" ca="1" si="58">IF(C84="x","",IF(C84="n/a",".",IF(AND(C84&gt;=0%,C84&lt;=59%),"..",IF(AND(C84&gt;=60%,C84&lt;=99%),"…",IF(C84=100%,"….","")))))</f>
        <v/>
      </c>
      <c r="E84" s="21" t="str">
        <f t="shared" ref="E84" ca="1" si="59">IF(C84="x","",IF(C84="n/a",".",IF(AND(C84&gt;=10%,C84&lt;=59%),"..",IF(AND(C84&gt;=60%,C84&lt;=99%),"…",IF(C84=100%,"….","")))))</f>
        <v/>
      </c>
      <c r="F84" s="21" t="str">
        <f t="shared" ref="F84" ca="1" si="60">IF(C84="x","",IF(C84="n/a",".",IF(AND(C84&gt;=20%,C84&lt;=59%),"..",IF(AND(C84&gt;=60%,C84&lt;=99%),"…",IF(C84=100%,"….","")))))</f>
        <v/>
      </c>
      <c r="G84" s="21" t="str">
        <f t="shared" ref="G84" ca="1" si="61">IF(C84="x","",IF(C84="n/a",".",IF(AND(C84&gt;=30%,C84&lt;=59%),"..",IF(AND(C84&gt;=60%,C84&lt;=99%),"…",IF(C84=100%,"….","")))))</f>
        <v/>
      </c>
      <c r="H84" s="21" t="str">
        <f t="shared" ref="H84" ca="1" si="62">IF(C84="x","",IF(C84="n/a",".",IF(AND(C84&gt;=40%,C84&lt;=59%),"..",IF(AND(C84&gt;=60%,C84&lt;=99%),"…",IF(C84=100%,"….","")))))</f>
        <v/>
      </c>
      <c r="I84" s="21" t="str">
        <f t="shared" ref="I84" ca="1" si="63">IF(C84="x","",IF(C84="n/a",".",IF(AND(C84&gt;=50%,C84&lt;=59%),"..",IF(AND(C84&gt;=60%,C84&lt;=99%),"…",IF(C84=100%,"….","")))))</f>
        <v/>
      </c>
      <c r="J84" s="21" t="str">
        <f t="shared" ref="J84" ca="1" si="64">IF(C84="x","",IF(C84="n/a",".",IF(AND(C84&gt;=60%,C84&lt;=99%),"…",IF(C84=100%,"….",""))))</f>
        <v/>
      </c>
      <c r="K84" s="21" t="str">
        <f t="shared" ref="K84" ca="1" si="65">IF(C84="x","",IF(C84="n/a",".",IF(AND(C84&gt;=70%,C84&lt;=99%),"…",IF(C84=100%,"….",""))))</f>
        <v/>
      </c>
      <c r="L84" s="21" t="str">
        <f t="shared" ref="L84" ca="1" si="66">IF(C84="x","",IF(C84="n/a",".",IF(AND(C84&gt;=80%,C84&lt;=99%),"…",IF(C84=100%,"….",""))))</f>
        <v/>
      </c>
      <c r="M84" s="21" t="str">
        <f t="shared" ref="M84" ca="1" si="67">IF(C84="x","",IF(C84="n/a",".",IF(AND(C84&gt;=90%,C84&lt;=99%),"…",IF(C84=100%,"….",""))))</f>
        <v/>
      </c>
      <c r="N84" s="47" t="str">
        <f t="shared" ref="N84" ca="1" si="68">IF(C84="x","",IF(C84="n/a",".",IF(C84=100%,"….","")))</f>
        <v/>
      </c>
    </row>
    <row r="85" spans="1:14">
      <c r="B85" s="45" t="s">
        <v>226</v>
      </c>
      <c r="C85" s="1"/>
      <c r="D85" s="1"/>
      <c r="E85" s="1"/>
      <c r="F85" s="1"/>
      <c r="G85" s="1"/>
      <c r="H85" s="1"/>
      <c r="I85" s="1"/>
      <c r="J85" s="1"/>
      <c r="K85" s="1"/>
      <c r="L85" s="1"/>
      <c r="M85" s="1"/>
      <c r="N85" s="46"/>
    </row>
    <row r="86" spans="1:14">
      <c r="B86" s="204">
        <v>5.09</v>
      </c>
      <c r="C86" s="14" t="str">
        <f ca="1">IF('Reference sheet'!G42="","x",'Reference sheet'!G42)</f>
        <v>x</v>
      </c>
      <c r="D86" s="27" t="str">
        <f t="shared" ca="1" si="58"/>
        <v/>
      </c>
      <c r="E86" s="27" t="str">
        <f t="shared" ref="E86" ca="1" si="69">IF(C86="x","",IF(C86="n/a",".",IF(AND(C86&gt;=10%,C86&lt;=59%),"..",IF(AND(C86&gt;=60%,C86&lt;=99%),"…",IF(C86=100%,"….","")))))</f>
        <v/>
      </c>
      <c r="F86" s="27" t="str">
        <f t="shared" ref="F86" ca="1" si="70">IF(C86="x","",IF(C86="n/a",".",IF(AND(C86&gt;=20%,C86&lt;=59%),"..",IF(AND(C86&gt;=60%,C86&lt;=99%),"…",IF(C86=100%,"….","")))))</f>
        <v/>
      </c>
      <c r="G86" s="27" t="str">
        <f t="shared" ref="G86" ca="1" si="71">IF(C86="x","",IF(C86="n/a",".",IF(AND(C86&gt;=30%,C86&lt;=59%),"..",IF(AND(C86&gt;=60%,C86&lt;=99%),"…",IF(C86=100%,"….","")))))</f>
        <v/>
      </c>
      <c r="H86" s="27" t="str">
        <f t="shared" ref="H86" ca="1" si="72">IF(C86="x","",IF(C86="n/a",".",IF(AND(C86&gt;=40%,C86&lt;=59%),"..",IF(AND(C86&gt;=60%,C86&lt;=99%),"…",IF(C86=100%,"….","")))))</f>
        <v/>
      </c>
      <c r="I86" s="27" t="str">
        <f t="shared" ref="I86" ca="1" si="73">IF(C86="x","",IF(C86="n/a",".",IF(AND(C86&gt;=50%,C86&lt;=59%),"..",IF(AND(C86&gt;=60%,C86&lt;=99%),"…",IF(C86=100%,"….","")))))</f>
        <v/>
      </c>
      <c r="J86" s="27" t="str">
        <f t="shared" ref="J86" ca="1" si="74">IF(C86="x","",IF(C86="n/a",".",IF(AND(C86&gt;=60%,C86&lt;=99%),"…",IF(C86=100%,"….",""))))</f>
        <v/>
      </c>
      <c r="K86" s="27" t="str">
        <f t="shared" ref="K86" ca="1" si="75">IF(C86="x","",IF(C86="n/a",".",IF(AND(C86&gt;=70%,C86&lt;=99%),"…",IF(C86=100%,"….",""))))</f>
        <v/>
      </c>
      <c r="L86" s="27" t="str">
        <f t="shared" ref="L86" ca="1" si="76">IF(C86="x","",IF(C86="n/a",".",IF(AND(C86&gt;=80%,C86&lt;=99%),"…",IF(C86=100%,"….",""))))</f>
        <v/>
      </c>
      <c r="M86" s="27" t="str">
        <f t="shared" ref="M86" ca="1" si="77">IF(C86="x","",IF(C86="n/a",".",IF(AND(C86&gt;=90%,C86&lt;=99%),"…",IF(C86=100%,"….",""))))</f>
        <v/>
      </c>
      <c r="N86" s="48" t="str">
        <f t="shared" ref="N86" ca="1" si="78">IF(C86="x","",IF(C86="n/a",".",IF(C86=100%,"….","")))</f>
        <v/>
      </c>
    </row>
    <row r="87" spans="1:14">
      <c r="B87" s="1"/>
      <c r="C87" s="1"/>
      <c r="D87" s="1"/>
      <c r="E87" s="1"/>
      <c r="F87" s="1"/>
      <c r="G87" s="1"/>
      <c r="H87" s="1"/>
      <c r="I87" s="1"/>
      <c r="J87" s="1"/>
      <c r="K87" s="1"/>
      <c r="L87" s="1"/>
      <c r="M87" s="1"/>
      <c r="N87" s="1"/>
    </row>
    <row r="88" spans="1:14">
      <c r="B88" s="328" t="s">
        <v>30</v>
      </c>
      <c r="C88" s="326"/>
      <c r="D88" s="326"/>
      <c r="E88" s="326"/>
      <c r="F88" s="326"/>
      <c r="G88" s="326"/>
      <c r="H88" s="326"/>
      <c r="I88" s="326"/>
      <c r="J88" s="326"/>
      <c r="K88" s="326"/>
      <c r="L88" s="326"/>
      <c r="M88" s="326"/>
      <c r="N88" s="326"/>
    </row>
    <row r="89" spans="1:14">
      <c r="B89" s="326" t="s">
        <v>56</v>
      </c>
      <c r="C89" s="326"/>
      <c r="D89" s="326"/>
      <c r="E89" s="326"/>
      <c r="F89" s="326"/>
      <c r="G89" s="329">
        <f ca="1">COUNTIF(C80:C86,1)</f>
        <v>0</v>
      </c>
      <c r="H89" s="330" t="str">
        <f ca="1">IFERROR(G89/G92,"")</f>
        <v/>
      </c>
      <c r="I89" s="326"/>
      <c r="J89" s="326"/>
      <c r="K89" s="326"/>
      <c r="L89" s="326"/>
      <c r="M89" s="326"/>
      <c r="N89" s="326"/>
    </row>
    <row r="90" spans="1:14">
      <c r="B90" s="326" t="s">
        <v>57</v>
      </c>
      <c r="C90" s="326"/>
      <c r="D90" s="326"/>
      <c r="E90" s="326"/>
      <c r="F90" s="326"/>
      <c r="G90" s="329">
        <f ca="1">COUNTIFS(C80:C86,"&lt;&gt;",C80:C86,"&lt;&gt;n/a",C80:C86,"&lt;&gt;x",C80:C86,"&lt;&gt;1")</f>
        <v>0</v>
      </c>
      <c r="H90" s="330" t="str">
        <f ca="1">IFERROR(G90/G92,"")</f>
        <v/>
      </c>
      <c r="I90" s="326"/>
      <c r="J90" s="326"/>
      <c r="K90" s="326"/>
      <c r="L90" s="326"/>
      <c r="M90" s="326"/>
      <c r="N90" s="326"/>
    </row>
    <row r="91" spans="1:14">
      <c r="B91" s="326" t="s">
        <v>58</v>
      </c>
      <c r="C91" s="326"/>
      <c r="D91" s="326"/>
      <c r="E91" s="326"/>
      <c r="F91" s="326"/>
      <c r="G91" s="329">
        <f ca="1">COUNTIF(C80:C86,"n/a")</f>
        <v>0</v>
      </c>
      <c r="H91" s="330" t="str">
        <f ca="1">IFERROR(G91/G92,"")</f>
        <v/>
      </c>
      <c r="I91" s="326"/>
      <c r="J91" s="326"/>
      <c r="K91" s="326"/>
      <c r="L91" s="326"/>
      <c r="M91" s="326"/>
      <c r="N91" s="326"/>
    </row>
    <row r="92" spans="1:14">
      <c r="B92" s="326" t="s">
        <v>59</v>
      </c>
      <c r="C92" s="326"/>
      <c r="D92" s="326"/>
      <c r="E92" s="326"/>
      <c r="F92" s="326"/>
      <c r="G92" s="329">
        <f ca="1">SUM(G89:G91)</f>
        <v>0</v>
      </c>
      <c r="H92" s="331" t="str">
        <f ca="1">IF(OR(G92=0,G92=2),"","NOTE: Total should be equal to 2, please review actions")</f>
        <v/>
      </c>
      <c r="I92" s="326"/>
      <c r="J92" s="326"/>
      <c r="K92" s="326"/>
      <c r="L92" s="326"/>
      <c r="M92" s="326"/>
      <c r="N92" s="326"/>
    </row>
    <row r="93" spans="1:14">
      <c r="B93" s="1"/>
      <c r="C93" s="1"/>
      <c r="D93" s="1"/>
      <c r="E93" s="1"/>
      <c r="F93" s="1"/>
      <c r="G93" s="1"/>
      <c r="H93" s="1"/>
      <c r="I93" s="1"/>
      <c r="J93" s="1"/>
      <c r="K93" s="1"/>
      <c r="L93" s="1"/>
      <c r="M93" s="1"/>
      <c r="N93" s="1"/>
    </row>
    <row r="94" spans="1:14">
      <c r="B94" s="1"/>
      <c r="C94" s="1"/>
      <c r="D94" s="1"/>
      <c r="E94" s="1"/>
      <c r="F94" s="1"/>
      <c r="G94" s="1"/>
      <c r="H94" s="1"/>
      <c r="I94" s="1"/>
      <c r="J94" s="1"/>
      <c r="K94" s="1"/>
      <c r="L94" s="1"/>
      <c r="M94" s="1"/>
      <c r="N94" s="1"/>
    </row>
    <row r="95" spans="1:14">
      <c r="B95" s="1"/>
      <c r="C95" s="1"/>
      <c r="D95" s="1"/>
      <c r="E95" s="1"/>
      <c r="F95" s="1"/>
      <c r="G95" s="1"/>
      <c r="H95" s="1"/>
      <c r="I95" s="1"/>
      <c r="J95" s="1"/>
      <c r="K95" s="1"/>
      <c r="L95" s="1"/>
      <c r="M95" s="1"/>
      <c r="N95" s="1"/>
    </row>
    <row r="96" spans="1:14">
      <c r="B96" s="8" t="s">
        <v>234</v>
      </c>
      <c r="C96" s="1"/>
      <c r="D96" s="1"/>
      <c r="E96" s="1"/>
      <c r="F96" s="1" t="str">
        <f>F1</f>
        <v>Enter the name of your Service here.</v>
      </c>
      <c r="G96" s="1"/>
      <c r="H96" s="1"/>
      <c r="I96" s="1"/>
      <c r="J96" s="1"/>
      <c r="K96" s="1"/>
      <c r="L96" s="1"/>
      <c r="M96" s="1"/>
      <c r="N96" s="1"/>
    </row>
    <row r="97" spans="2:14">
      <c r="B97" s="1" t="s">
        <v>262</v>
      </c>
      <c r="C97" s="1"/>
      <c r="D97" s="1"/>
      <c r="E97" s="1"/>
      <c r="F97" s="1"/>
      <c r="G97" s="1"/>
      <c r="H97" s="1"/>
      <c r="I97" s="1"/>
      <c r="J97" s="1"/>
      <c r="K97" s="1"/>
      <c r="L97" s="1"/>
      <c r="M97" s="1"/>
      <c r="N97" s="1"/>
    </row>
    <row r="98" spans="2:14">
      <c r="B98" s="1"/>
      <c r="C98" s="1"/>
      <c r="D98" s="1"/>
      <c r="E98" s="1"/>
      <c r="F98" s="1"/>
      <c r="G98" s="1"/>
      <c r="H98" s="1"/>
      <c r="I98" s="1"/>
      <c r="J98" s="1"/>
      <c r="K98" s="1"/>
      <c r="L98" s="1"/>
      <c r="M98" s="1"/>
      <c r="N98" s="1"/>
    </row>
    <row r="99" spans="2:14">
      <c r="B99" s="350" t="s">
        <v>41</v>
      </c>
      <c r="C99" s="349" t="s">
        <v>42</v>
      </c>
      <c r="D99" s="348" t="s">
        <v>36</v>
      </c>
      <c r="E99" s="348"/>
      <c r="F99" s="348"/>
      <c r="G99" s="348"/>
      <c r="H99" s="348"/>
      <c r="I99" s="348"/>
      <c r="J99" s="348"/>
      <c r="K99" s="348"/>
      <c r="L99" s="348"/>
      <c r="M99" s="348"/>
      <c r="N99" s="18" t="s">
        <v>35</v>
      </c>
    </row>
    <row r="100" spans="2:14">
      <c r="B100" s="350"/>
      <c r="C100" s="349"/>
      <c r="D100" s="19">
        <v>0</v>
      </c>
      <c r="E100" s="19">
        <v>0.1</v>
      </c>
      <c r="F100" s="19">
        <v>0.2</v>
      </c>
      <c r="G100" s="19">
        <v>0.3</v>
      </c>
      <c r="H100" s="19">
        <v>0.4</v>
      </c>
      <c r="I100" s="19">
        <v>0.5</v>
      </c>
      <c r="J100" s="19">
        <v>0.6</v>
      </c>
      <c r="K100" s="19">
        <v>0.7</v>
      </c>
      <c r="L100" s="19">
        <v>0.8</v>
      </c>
      <c r="M100" s="19">
        <v>0.9</v>
      </c>
      <c r="N100" s="19">
        <v>1</v>
      </c>
    </row>
    <row r="101" spans="2:14">
      <c r="B101" s="20" t="s">
        <v>32</v>
      </c>
      <c r="C101" s="1"/>
      <c r="D101" s="1"/>
      <c r="E101" s="1"/>
      <c r="F101" s="1"/>
      <c r="G101" s="1"/>
      <c r="H101" s="1"/>
      <c r="I101" s="1"/>
      <c r="J101" s="1"/>
      <c r="K101" s="1"/>
      <c r="L101" s="1"/>
      <c r="M101" s="1"/>
      <c r="N101" s="16"/>
    </row>
    <row r="102" spans="2:14">
      <c r="B102" s="360" t="s">
        <v>33</v>
      </c>
      <c r="C102" s="361"/>
      <c r="D102" s="361"/>
      <c r="E102" s="361"/>
      <c r="F102" s="361"/>
      <c r="G102" s="361"/>
      <c r="H102" s="361"/>
      <c r="I102" s="361"/>
      <c r="J102" s="361"/>
      <c r="K102" s="361"/>
      <c r="L102" s="361"/>
      <c r="M102" s="361"/>
      <c r="N102" s="362"/>
    </row>
    <row r="103" spans="2:14">
      <c r="B103" s="15" t="s">
        <v>34</v>
      </c>
      <c r="C103" s="14"/>
      <c r="D103" s="1"/>
      <c r="E103" s="1"/>
      <c r="F103" s="1"/>
      <c r="G103" s="1"/>
      <c r="H103" s="1"/>
      <c r="I103" s="1"/>
      <c r="J103" s="1"/>
      <c r="K103" s="1"/>
      <c r="L103" s="1"/>
      <c r="M103" s="1"/>
      <c r="N103" s="16"/>
    </row>
    <row r="104" spans="2:14">
      <c r="B104" s="202">
        <v>7.05</v>
      </c>
      <c r="C104" s="165" t="str">
        <f ca="1">IF('Reference sheet'!G46="","x",'Reference sheet'!G46)</f>
        <v>x</v>
      </c>
      <c r="D104" s="23" t="str">
        <f t="shared" ref="D104" ca="1" si="79">IF(C104="x","",IF(C104="n/a",".",IF(AND(C104&gt;=0%,C104&lt;=59%),"..",IF(AND(C104&gt;=60%,C104&lt;=99%),"…",IF(C104=100%,"….","")))))</f>
        <v/>
      </c>
      <c r="E104" s="23" t="str">
        <f t="shared" ref="E104" ca="1" si="80">IF(C104="x","",IF(C104="n/a",".",IF(AND(C104&gt;=10%,C104&lt;=59%),"..",IF(AND(C104&gt;=60%,C104&lt;=99%),"…",IF(C104=100%,"….","")))))</f>
        <v/>
      </c>
      <c r="F104" s="23" t="str">
        <f t="shared" ref="F104" ca="1" si="81">IF(C104="x","",IF(C104="n/a",".",IF(AND(C104&gt;=20%,C104&lt;=59%),"..",IF(AND(C104&gt;=60%,C104&lt;=99%),"…",IF(C104=100%,"….","")))))</f>
        <v/>
      </c>
      <c r="G104" s="23" t="str">
        <f t="shared" ref="G104" ca="1" si="82">IF(C104="x","",IF(C104="n/a",".",IF(AND(C104&gt;=30%,C104&lt;=59%),"..",IF(AND(C104&gt;=60%,C104&lt;=99%),"…",IF(C104=100%,"….","")))))</f>
        <v/>
      </c>
      <c r="H104" s="23" t="str">
        <f t="shared" ref="H104" ca="1" si="83">IF(C104="x","",IF(C104="n/a",".",IF(AND(C104&gt;=40%,C104&lt;=59%),"..",IF(AND(C104&gt;=60%,C104&lt;=99%),"…",IF(C104=100%,"….","")))))</f>
        <v/>
      </c>
      <c r="I104" s="23" t="str">
        <f t="shared" ref="I104" ca="1" si="84">IF(C104="x","",IF(C104="n/a",".",IF(AND(C104&gt;=50%,C104&lt;=59%),"..",IF(AND(C104&gt;=60%,C104&lt;=99%),"…",IF(C104=100%,"….","")))))</f>
        <v/>
      </c>
      <c r="J104" s="23" t="str">
        <f t="shared" ref="J104" ca="1" si="85">IF(C104="x","",IF(C104="n/a",".",IF(AND(C104&gt;=60%,C104&lt;=99%),"…",IF(C104=100%,"….",""))))</f>
        <v/>
      </c>
      <c r="K104" s="23" t="str">
        <f t="shared" ref="K104" ca="1" si="86">IF(C104="x","",IF(C104="n/a",".",IF(AND(C104&gt;=70%,C104&lt;=99%),"…",IF(C104=100%,"….",""))))</f>
        <v/>
      </c>
      <c r="L104" s="23" t="str">
        <f t="shared" ref="L104" ca="1" si="87">IF(C104="x","",IF(C104="n/a",".",IF(AND(C104&gt;=80%,C104&lt;=99%),"…",IF(C104=100%,"….",""))))</f>
        <v/>
      </c>
      <c r="M104" s="23" t="str">
        <f t="shared" ref="M104" ca="1" si="88">IF(C104="x","",IF(C104="n/a",".",IF(AND(C104&gt;=90%,C104&lt;=99%),"…",IF(C104=100%,"….",""))))</f>
        <v/>
      </c>
      <c r="N104" s="24" t="str">
        <f t="shared" ref="N104" ca="1" si="89">IF(C104="x","",IF(C104="n/a",".",IF(C104=100%,"….","")))</f>
        <v/>
      </c>
    </row>
    <row r="105" spans="2:14">
      <c r="B105" s="1"/>
      <c r="C105" s="1"/>
      <c r="D105" s="1"/>
      <c r="E105" s="1"/>
      <c r="F105" s="1"/>
      <c r="G105" s="1"/>
      <c r="H105" s="1"/>
      <c r="I105" s="1"/>
      <c r="J105" s="1"/>
      <c r="K105" s="1"/>
      <c r="L105" s="1"/>
      <c r="M105" s="1"/>
      <c r="N105" s="1"/>
    </row>
    <row r="106" spans="2:14">
      <c r="B106" s="332" t="s">
        <v>32</v>
      </c>
      <c r="C106" s="333"/>
      <c r="D106" s="333"/>
      <c r="E106" s="333"/>
      <c r="F106" s="333"/>
      <c r="G106" s="333"/>
      <c r="H106" s="333"/>
      <c r="I106" s="333"/>
      <c r="J106" s="333"/>
      <c r="K106" s="333"/>
      <c r="L106" s="333"/>
      <c r="M106" s="333"/>
      <c r="N106" s="333"/>
    </row>
    <row r="107" spans="2:14">
      <c r="B107" s="333" t="s">
        <v>56</v>
      </c>
      <c r="C107" s="333"/>
      <c r="D107" s="333"/>
      <c r="E107" s="333"/>
      <c r="F107" s="333"/>
      <c r="G107" s="334">
        <f ca="1">COUNTIF(C103:C104,1)</f>
        <v>0</v>
      </c>
      <c r="H107" s="335" t="str">
        <f ca="1">IFERROR(G107/G110,"")</f>
        <v/>
      </c>
      <c r="I107" s="333"/>
      <c r="J107" s="333"/>
      <c r="K107" s="333"/>
      <c r="L107" s="333"/>
      <c r="M107" s="333"/>
      <c r="N107" s="333"/>
    </row>
    <row r="108" spans="2:14">
      <c r="B108" s="333" t="s">
        <v>57</v>
      </c>
      <c r="C108" s="333"/>
      <c r="D108" s="333"/>
      <c r="E108" s="333"/>
      <c r="F108" s="333"/>
      <c r="G108" s="334">
        <f ca="1">COUNTIFS(C103:C104,"&lt;&gt;",C103:C104,"&lt;&gt;n/a",C103:C104,"&lt;&gt;x",C103:C104,"&lt;&gt;1")</f>
        <v>0</v>
      </c>
      <c r="H108" s="335" t="str">
        <f ca="1">IFERROR(G108/G110,"")</f>
        <v/>
      </c>
      <c r="I108" s="333"/>
      <c r="J108" s="333"/>
      <c r="K108" s="333"/>
      <c r="L108" s="333"/>
      <c r="M108" s="333"/>
      <c r="N108" s="333"/>
    </row>
    <row r="109" spans="2:14">
      <c r="B109" s="333" t="s">
        <v>58</v>
      </c>
      <c r="C109" s="333"/>
      <c r="D109" s="333"/>
      <c r="E109" s="333"/>
      <c r="F109" s="333"/>
      <c r="G109" s="334">
        <f ca="1">COUNTIF(C103:C104,"n/a")</f>
        <v>0</v>
      </c>
      <c r="H109" s="336" t="str">
        <f ca="1">IFERROR(G109/G110,"")</f>
        <v/>
      </c>
      <c r="I109" s="333"/>
      <c r="J109" s="333"/>
      <c r="K109" s="333"/>
      <c r="L109" s="333"/>
      <c r="M109" s="333"/>
      <c r="N109" s="333"/>
    </row>
    <row r="110" spans="2:14">
      <c r="B110" s="333" t="s">
        <v>59</v>
      </c>
      <c r="C110" s="333"/>
      <c r="D110" s="333"/>
      <c r="E110" s="333"/>
      <c r="F110" s="333"/>
      <c r="G110" s="334">
        <f ca="1">SUM(G107:G109)</f>
        <v>0</v>
      </c>
      <c r="H110" s="337" t="str">
        <f ca="1">IF(OR(G110=0,G110=1),"","NOTE: Total should be equal to 1, please review actions")</f>
        <v/>
      </c>
      <c r="I110" s="333"/>
      <c r="J110" s="333"/>
      <c r="K110" s="333"/>
      <c r="L110" s="333"/>
      <c r="M110" s="333"/>
      <c r="N110" s="333"/>
    </row>
    <row r="112" spans="2:14" ht="14.1" customHeigh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96" hidden="1"/>
    <row r="305" hidden="1"/>
    <row r="375" hidden="1"/>
  </sheetData>
  <sheetProtection algorithmName="SHA-512" hashValue="7izTEUiqNYKShlIyqKINv62UUEn+JP7zUKjYDqGFga5l690yJkHOmKJc0Iuw3xStbS4q3o0GwBuBPYhXAniBLA==" saltValue="AUK3bOQEjSJDgXg2rp/q6Q==" spinCount="100000" sheet="1" objects="1" scenarios="1"/>
  <mergeCells count="21">
    <mergeCell ref="B102:N102"/>
    <mergeCell ref="S7:S8"/>
    <mergeCell ref="D58:M58"/>
    <mergeCell ref="C58:C59"/>
    <mergeCell ref="Q27:S27"/>
    <mergeCell ref="Q18:S18"/>
    <mergeCell ref="Q7:Q8"/>
    <mergeCell ref="D4:M4"/>
    <mergeCell ref="B4:B5"/>
    <mergeCell ref="C4:C5"/>
    <mergeCell ref="R7:R8"/>
    <mergeCell ref="D99:M99"/>
    <mergeCell ref="C99:C100"/>
    <mergeCell ref="B99:B100"/>
    <mergeCell ref="B33:B34"/>
    <mergeCell ref="C33:C34"/>
    <mergeCell ref="D33:M33"/>
    <mergeCell ref="B58:B59"/>
    <mergeCell ref="B78:B79"/>
    <mergeCell ref="C78:C79"/>
    <mergeCell ref="D78:M78"/>
  </mergeCells>
  <conditionalFormatting sqref="C1:C4 C60:C78">
    <cfRule type="cellIs" dxfId="23" priority="186" operator="equal">
      <formula>"x"</formula>
    </cfRule>
  </conditionalFormatting>
  <conditionalFormatting sqref="C6:C33">
    <cfRule type="cellIs" dxfId="22" priority="21" operator="equal">
      <formula>"x"</formula>
    </cfRule>
  </conditionalFormatting>
  <conditionalFormatting sqref="C35:C58">
    <cfRule type="cellIs" dxfId="21" priority="181" operator="equal">
      <formula>"x"</formula>
    </cfRule>
  </conditionalFormatting>
  <conditionalFormatting sqref="C80:C101 C103:C110">
    <cfRule type="cellIs" dxfId="20" priority="126" operator="equal">
      <formula>"x"</formula>
    </cfRule>
  </conditionalFormatting>
  <conditionalFormatting sqref="D1:N3 D4 N4 D33 N33 D58 N58 D59:N77 D78 N78">
    <cfRule type="cellIs" dxfId="19" priority="187" operator="equal">
      <formula>"…."</formula>
    </cfRule>
    <cfRule type="cellIs" dxfId="18" priority="188" operator="equal">
      <formula>"…"</formula>
    </cfRule>
    <cfRule type="cellIs" dxfId="17" priority="189" operator="equal">
      <formula>".."</formula>
    </cfRule>
    <cfRule type="cellIs" dxfId="16" priority="190" operator="equal">
      <formula>"."</formula>
    </cfRule>
  </conditionalFormatting>
  <conditionalFormatting sqref="D5:N32">
    <cfRule type="cellIs" dxfId="15" priority="22" operator="equal">
      <formula>"…."</formula>
    </cfRule>
    <cfRule type="cellIs" dxfId="14" priority="23" operator="equal">
      <formula>"…"</formula>
    </cfRule>
    <cfRule type="cellIs" dxfId="13" priority="24" operator="equal">
      <formula>".."</formula>
    </cfRule>
    <cfRule type="cellIs" dxfId="12" priority="25" operator="equal">
      <formula>"."</formula>
    </cfRule>
  </conditionalFormatting>
  <conditionalFormatting sqref="D34:N57">
    <cfRule type="cellIs" dxfId="11" priority="182" operator="equal">
      <formula>"…."</formula>
    </cfRule>
    <cfRule type="cellIs" dxfId="10" priority="183" operator="equal">
      <formula>"…"</formula>
    </cfRule>
    <cfRule type="cellIs" dxfId="9" priority="184" operator="equal">
      <formula>".."</formula>
    </cfRule>
    <cfRule type="cellIs" dxfId="8" priority="185" operator="equal">
      <formula>"."</formula>
    </cfRule>
  </conditionalFormatting>
  <conditionalFormatting sqref="D79:N101 D103:N110">
    <cfRule type="cellIs" dxfId="7" priority="127" operator="equal">
      <formula>"…."</formula>
    </cfRule>
    <cfRule type="cellIs" dxfId="6" priority="128" operator="equal">
      <formula>"…"</formula>
    </cfRule>
    <cfRule type="cellIs" dxfId="5" priority="129" operator="equal">
      <formula>".."</formula>
    </cfRule>
    <cfRule type="cellIs" dxfId="4" priority="130" operator="equal">
      <formula>"."</formula>
    </cfRule>
  </conditionalFormatting>
  <conditionalFormatting sqref="R20:R25">
    <cfRule type="cellIs" dxfId="3" priority="82" operator="notEqual">
      <formula>0</formula>
    </cfRule>
  </conditionalFormatting>
  <conditionalFormatting sqref="R29:R34">
    <cfRule type="cellIs" dxfId="2" priority="81" operator="between">
      <formula>0.001</formula>
      <formula>1</formula>
    </cfRule>
  </conditionalFormatting>
  <conditionalFormatting sqref="S9:S14">
    <cfRule type="cellIs" dxfId="1" priority="83" operator="notEqual">
      <formula>1</formula>
    </cfRule>
  </conditionalFormatting>
  <hyperlinks>
    <hyperlink ref="B104" location="RR!A8.05" display="RR!A8.05" xr:uid="{00000000-0004-0000-1A00-000004000000}"/>
    <hyperlink ref="B84" location="CompCare!A5.07" display="CompCare!A5.07" xr:uid="{00000000-0004-0000-1A00-000028000000}"/>
    <hyperlink ref="B86" location="CompCare!A5.09" display="CompCare!A5.09" xr:uid="{00000000-0004-0000-1A00-00002A000000}"/>
    <hyperlink ref="B63" location="MedSafety!A4.06" display="MedSafety!A4.06" xr:uid="{00000000-0004-0000-1A00-00004B000000}"/>
    <hyperlink ref="B64" location="MedSafety!A4.07" display="MedSafety!A4.07" xr:uid="{00000000-0004-0000-1A00-00004C000000}"/>
    <hyperlink ref="B67" location="MedSafety!A4.09" display="MedSafety!A4.09" xr:uid="{00000000-0004-0000-1A00-00004E000000}"/>
    <hyperlink ref="B38" location="Partnering!A2.05" display="Partnering!A2.05" xr:uid="{00000000-0004-0000-1A00-000069000000}"/>
    <hyperlink ref="B39" location="Partnering!A2.06" display="Partnering!A2.06" xr:uid="{00000000-0004-0000-1A00-00006A000000}"/>
    <hyperlink ref="B40" location="Partnering!A2.07" display="Partnering!A2.07" xr:uid="{00000000-0004-0000-1A00-00006B000000}"/>
    <hyperlink ref="B42" location="Partnering!A2.10" display="Partnering!A2.10" xr:uid="{00000000-0004-0000-1A00-00006E000000}"/>
    <hyperlink ref="B44" location="Partnering!A2.11" display="Partnering!A2.11" xr:uid="{00000000-0004-0000-1A00-00006F000000}"/>
    <hyperlink ref="B46" location="Partnering!A2.12" display="Partnering!A2.12" xr:uid="{00000000-0004-0000-1A00-000070000000}"/>
    <hyperlink ref="B9" location="Governance!A1.01" display="Governance!A1.01" xr:uid="{00000000-0004-0000-1A00-000073000000}"/>
    <hyperlink ref="B10" location="Governance!A1.03" display="Governance!A1.03" xr:uid="{00000000-0004-0000-1A00-000075000000}"/>
    <hyperlink ref="B11" location="Governance!A1.04" display="Governance!A1.04" xr:uid="{00000000-0004-0000-1A00-000076000000}"/>
    <hyperlink ref="B14" location="Governance!A1.07" display="Governance!A1.07" xr:uid="{00000000-0004-0000-1A00-000079000000}"/>
    <hyperlink ref="B15" location="Governance!A1.08" display="Governance!A1.08" xr:uid="{00000000-0004-0000-1A00-00007A000000}"/>
    <hyperlink ref="B17" location="Governance!A1.13" display="Governance!A1.13" xr:uid="{00000000-0004-0000-1A00-00007F000000}"/>
    <hyperlink ref="B19" location="Governance!A1.15" display="Governance!A1.15" xr:uid="{00000000-0004-0000-1A00-000081000000}"/>
    <hyperlink ref="B22" location="Governance!A1.19" display="Governance!A1.19" xr:uid="{00000000-0004-0000-1A00-000085000000}"/>
  </hyperlinks>
  <printOptions horizontalCentered="1"/>
  <pageMargins left="0.23622047244094491" right="0.23622047244094491" top="0.74803149606299213" bottom="0.74803149606299213" header="0.31496062992125984" footer="0.31496062992125984"/>
  <pageSetup paperSize="9" scale="82" orientation="portrait" r:id="rId1"/>
  <headerFooter>
    <oddHeader>&amp;C&amp;"Aptos"&amp;12&amp;KFF0000 OFFICIAL&amp;1#_x000D_</oddHeader>
    <oddFooter>&amp;L&amp;8&amp;A&amp;C_x000D_&amp;1#&amp;"Aptos"&amp;12&amp;KFF0000 OFFICIAL&amp;R&amp;8Page &amp;P of &amp;N | &amp;D | &amp;T</oddFooter>
  </headerFooter>
  <rowBreaks count="7" manualBreakCount="7">
    <brk id="67" max="16383" man="1"/>
    <brk id="105" max="16383" man="1"/>
    <brk id="154" max="16383" man="1"/>
    <brk id="198" max="16383" man="1"/>
    <brk id="270" max="16383" man="1"/>
    <brk id="307" max="16383" man="1"/>
    <brk id="3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636A8"/>
  </sheetPr>
  <dimension ref="A1:AC120"/>
  <sheetViews>
    <sheetView showGridLines="0" zoomScaleNormal="100" workbookViewId="0">
      <pane xSplit="2" ySplit="3" topLeftCell="C11" activePane="bottomRight" state="frozen"/>
      <selection activeCell="D6" sqref="D6"/>
      <selection pane="topRight" activeCell="D6" sqref="D6"/>
      <selection pane="bottomLeft" activeCell="D6" sqref="D6"/>
      <selection pane="bottomRight" activeCell="F11" sqref="F11"/>
    </sheetView>
  </sheetViews>
  <sheetFormatPr defaultColWidth="0" defaultRowHeight="12.75" outlineLevelCol="1"/>
  <cols>
    <col min="1" max="1" width="6.5703125" customWidth="1"/>
    <col min="2" max="2" width="40.5703125" customWidth="1"/>
    <col min="3" max="3" width="20.5703125" customWidth="1" outlineLevel="1"/>
    <col min="4" max="4" width="36.5703125" customWidth="1"/>
    <col min="5" max="5" width="100.42578125" customWidth="1"/>
    <col min="6" max="6" width="9.5703125" customWidth="1"/>
    <col min="7" max="7" width="36.5703125" customWidth="1" outlineLevel="1"/>
    <col min="8" max="9" width="11.5703125" customWidth="1" outlineLevel="1"/>
    <col min="10" max="10" width="17.5703125" customWidth="1" outlineLevel="1"/>
    <col min="11" max="11" width="10.5703125" customWidth="1" outlineLevel="1"/>
    <col min="12" max="12" width="2.5703125" customWidth="1"/>
    <col min="13" max="16384" width="9.140625" hidden="1"/>
  </cols>
  <sheetData>
    <row r="1" spans="1:29" s="194" customFormat="1">
      <c r="A1" s="290" t="s">
        <v>263</v>
      </c>
      <c r="B1" s="287"/>
      <c r="C1" s="287"/>
      <c r="D1" s="287"/>
      <c r="E1" s="287"/>
      <c r="F1" s="287"/>
      <c r="G1" s="287"/>
      <c r="H1" s="287"/>
      <c r="I1" s="287"/>
      <c r="J1" s="287"/>
      <c r="K1" s="287"/>
      <c r="L1" s="287"/>
      <c r="Y1" s="194" t="s">
        <v>35</v>
      </c>
      <c r="Z1" s="194" t="s">
        <v>162</v>
      </c>
      <c r="AA1" s="194" t="s">
        <v>155</v>
      </c>
      <c r="AB1" s="194" t="s">
        <v>154</v>
      </c>
      <c r="AC1" s="194" t="s">
        <v>37</v>
      </c>
    </row>
    <row r="2" spans="1:29" s="194" customFormat="1" ht="39.950000000000003" customHeight="1">
      <c r="A2" s="287"/>
      <c r="B2" s="291" t="s">
        <v>0</v>
      </c>
      <c r="C2" s="291"/>
      <c r="D2" s="287"/>
      <c r="E2" s="287"/>
      <c r="F2" s="287"/>
      <c r="G2" s="287"/>
      <c r="H2" s="287"/>
      <c r="I2" s="287"/>
      <c r="J2" s="287"/>
      <c r="K2" s="287"/>
      <c r="L2" s="287"/>
      <c r="Y2" s="194" t="s">
        <v>38</v>
      </c>
      <c r="Z2" s="194" t="s">
        <v>39</v>
      </c>
      <c r="AA2" s="194" t="s">
        <v>40</v>
      </c>
    </row>
    <row r="3" spans="1:29" ht="51">
      <c r="A3" s="131" t="s">
        <v>1</v>
      </c>
      <c r="B3" s="29" t="s">
        <v>2</v>
      </c>
      <c r="C3" s="176" t="s">
        <v>238</v>
      </c>
      <c r="D3" s="29" t="s">
        <v>3</v>
      </c>
      <c r="E3" s="29" t="s">
        <v>4</v>
      </c>
      <c r="F3" s="29" t="s">
        <v>156</v>
      </c>
      <c r="G3" s="29" t="s">
        <v>5</v>
      </c>
      <c r="H3" s="29" t="s">
        <v>6</v>
      </c>
      <c r="I3" s="108" t="s">
        <v>7</v>
      </c>
      <c r="J3" s="110" t="s">
        <v>8</v>
      </c>
      <c r="K3" s="110" t="s">
        <v>150</v>
      </c>
    </row>
    <row r="4" spans="1:29">
      <c r="A4" s="268" t="s">
        <v>9</v>
      </c>
      <c r="B4" s="269"/>
      <c r="C4" s="270"/>
      <c r="D4" s="271"/>
      <c r="E4" s="271"/>
      <c r="F4" s="271"/>
      <c r="G4" s="269"/>
      <c r="H4" s="271"/>
      <c r="I4" s="272"/>
      <c r="J4" s="273"/>
      <c r="K4" s="274"/>
    </row>
    <row r="5" spans="1:29">
      <c r="A5" s="237" t="s">
        <v>9</v>
      </c>
      <c r="B5" s="238"/>
      <c r="C5" s="275"/>
      <c r="D5" s="239"/>
      <c r="E5" s="239"/>
      <c r="F5" s="239"/>
      <c r="G5" s="238"/>
      <c r="H5" s="239"/>
      <c r="I5" s="240"/>
      <c r="J5" s="276"/>
      <c r="K5" s="276"/>
    </row>
    <row r="6" spans="1:29" ht="318.75">
      <c r="A6" s="37">
        <v>1.01</v>
      </c>
      <c r="B6" s="13" t="s">
        <v>242</v>
      </c>
      <c r="C6" s="183" t="s">
        <v>245</v>
      </c>
      <c r="D6" s="292" t="s">
        <v>175</v>
      </c>
      <c r="E6" s="32"/>
      <c r="F6" s="36" t="str">
        <f>IF(R1.01=$Y$1,100%,IF(R1.01=$Z$1,80%,IF(R1.01=$AA$1,50%,IF(R1.01=$AB$1,20%,""))))</f>
        <v/>
      </c>
      <c r="G6" s="30"/>
      <c r="H6" s="31"/>
      <c r="I6" s="109"/>
      <c r="J6" s="149"/>
      <c r="K6" s="294" t="s">
        <v>180</v>
      </c>
    </row>
    <row r="7" spans="1:29" ht="63.75">
      <c r="A7" s="37">
        <v>1.03</v>
      </c>
      <c r="B7" s="189" t="s">
        <v>171</v>
      </c>
      <c r="C7" s="173" t="s">
        <v>244</v>
      </c>
      <c r="D7" s="293" t="s">
        <v>176</v>
      </c>
      <c r="E7" s="32"/>
      <c r="F7" s="36" t="str">
        <f>IF(R1.03=$Y$1,100%,IF(R1.03=$Z$1,80%,IF(R1.03=$AA$1,50%,IF(R1.03=$AB$1,20%,""))))</f>
        <v/>
      </c>
      <c r="G7" s="30"/>
      <c r="H7" s="31"/>
      <c r="I7" s="109"/>
      <c r="J7" s="149"/>
      <c r="K7" s="294" t="s">
        <v>181</v>
      </c>
    </row>
    <row r="8" spans="1:29" ht="140.25">
      <c r="A8" s="37">
        <v>1.04</v>
      </c>
      <c r="B8" s="170" t="s">
        <v>172</v>
      </c>
      <c r="C8" s="173" t="s">
        <v>244</v>
      </c>
      <c r="D8" s="293" t="s">
        <v>177</v>
      </c>
      <c r="E8" s="32"/>
      <c r="F8" s="36" t="str">
        <f>IF(R1.04=$Y$1,100%,IF(R1.04=$Z$1,80%,IF(R1.04=$AA$1,50%,IF(R1.04=$AB$1,20%,IF(R1.04=$AC$1,"n/a","")))))</f>
        <v/>
      </c>
      <c r="G8" s="30"/>
      <c r="H8" s="31"/>
      <c r="I8" s="109"/>
      <c r="J8" s="149"/>
      <c r="K8" s="294" t="s">
        <v>182</v>
      </c>
    </row>
    <row r="9" spans="1:29">
      <c r="A9" s="268" t="s">
        <v>185</v>
      </c>
      <c r="B9" s="269"/>
      <c r="C9" s="270"/>
      <c r="D9" s="271"/>
      <c r="E9" s="271"/>
      <c r="F9" s="271"/>
      <c r="G9" s="269"/>
      <c r="H9" s="271"/>
      <c r="I9" s="272"/>
      <c r="J9" s="273"/>
      <c r="K9" s="271"/>
    </row>
    <row r="10" spans="1:29">
      <c r="A10" s="76" t="s">
        <v>11</v>
      </c>
      <c r="B10" s="77"/>
      <c r="C10" s="192"/>
      <c r="D10" s="78"/>
      <c r="E10" s="78"/>
      <c r="F10" s="78"/>
      <c r="G10" s="77"/>
      <c r="H10" s="78"/>
      <c r="I10" s="83"/>
      <c r="J10" s="111"/>
      <c r="K10" s="78"/>
    </row>
    <row r="11" spans="1:29" ht="63.75">
      <c r="A11" s="37">
        <v>1.07</v>
      </c>
      <c r="B11" s="189" t="s">
        <v>173</v>
      </c>
      <c r="C11" s="193" t="s">
        <v>244</v>
      </c>
      <c r="D11" s="292" t="s">
        <v>178</v>
      </c>
      <c r="E11" s="32"/>
      <c r="F11" s="36" t="str">
        <f>IF(R1.07=$Y$1,100%,IF(R1.07=$Z$1,80%,IF(R1.07=$AA$1,50%,IF(R1.07=$AB$1,20%,""))))</f>
        <v/>
      </c>
      <c r="G11" s="30"/>
      <c r="H11" s="31"/>
      <c r="I11" s="109"/>
      <c r="J11" s="149"/>
      <c r="K11" s="294" t="s">
        <v>183</v>
      </c>
    </row>
    <row r="12" spans="1:29" ht="153">
      <c r="A12" s="37">
        <v>1.08</v>
      </c>
      <c r="B12" s="134" t="s">
        <v>241</v>
      </c>
      <c r="C12" s="184" t="s">
        <v>246</v>
      </c>
      <c r="D12" s="293" t="s">
        <v>179</v>
      </c>
      <c r="E12" s="32"/>
      <c r="F12" s="36" t="str">
        <f>IF(R1.08=$Y$1,100%,IF(R1.08=$Z$1,80%,IF(R1.08=$AA$1,50%,IF(R1.08=$AB$1,20%,""))))</f>
        <v/>
      </c>
      <c r="G12" s="30"/>
      <c r="H12" s="31"/>
      <c r="I12" s="109"/>
      <c r="J12" s="149"/>
      <c r="K12" s="294" t="s">
        <v>184</v>
      </c>
    </row>
    <row r="13" spans="1:29">
      <c r="A13" s="237" t="s">
        <v>13</v>
      </c>
      <c r="B13" s="238"/>
      <c r="C13" s="286"/>
      <c r="D13" s="227"/>
      <c r="E13" s="239"/>
      <c r="F13" s="239"/>
      <c r="G13" s="238"/>
      <c r="H13" s="239"/>
      <c r="I13" s="240"/>
      <c r="J13" s="276"/>
      <c r="K13" s="239"/>
    </row>
    <row r="14" spans="1:29" ht="127.5">
      <c r="A14" s="37">
        <v>1.1299999999999999</v>
      </c>
      <c r="B14" s="168" t="s">
        <v>240</v>
      </c>
      <c r="C14" s="185" t="s">
        <v>247</v>
      </c>
      <c r="D14" s="293" t="s">
        <v>14</v>
      </c>
      <c r="E14" s="32"/>
      <c r="F14" s="36" t="str">
        <f>IF(R1.13=$Y$1,100%,IF(R1.13=$Z$1,80%,IF(R1.13=$AA$1,50%,IF(R1.13=$AB$1,20%,""))))</f>
        <v/>
      </c>
      <c r="G14" s="30"/>
      <c r="H14" s="31"/>
      <c r="I14" s="109"/>
      <c r="J14" s="149"/>
      <c r="K14" s="294" t="s">
        <v>147</v>
      </c>
    </row>
    <row r="15" spans="1:29">
      <c r="A15" s="237" t="s">
        <v>16</v>
      </c>
      <c r="B15" s="238"/>
      <c r="C15" s="286"/>
      <c r="D15" s="227"/>
      <c r="E15" s="239"/>
      <c r="F15" s="239"/>
      <c r="G15" s="238"/>
      <c r="H15" s="239"/>
      <c r="I15" s="240"/>
      <c r="J15" s="276"/>
      <c r="K15" s="239"/>
    </row>
    <row r="16" spans="1:29" ht="76.5">
      <c r="A16" s="37">
        <v>1.1499999999999999</v>
      </c>
      <c r="B16" s="169" t="s">
        <v>174</v>
      </c>
      <c r="C16" s="173" t="s">
        <v>244</v>
      </c>
      <c r="D16" s="293" t="s">
        <v>15</v>
      </c>
      <c r="E16" s="32"/>
      <c r="F16" s="36" t="str">
        <f>IF(R1.15=$Y$1,100%,IF(R1.15=$Z$1,80%,IF(R1.15=$AA$1,50%,IF(R1.15=$AB$1,20%,""))))</f>
        <v/>
      </c>
      <c r="G16" s="30"/>
      <c r="H16" s="31"/>
      <c r="I16" s="109"/>
      <c r="J16" s="149"/>
      <c r="K16" s="294" t="s">
        <v>148</v>
      </c>
    </row>
    <row r="17" spans="1:11">
      <c r="A17" s="268" t="s">
        <v>17</v>
      </c>
      <c r="B17" s="269"/>
      <c r="C17" s="270"/>
      <c r="D17" s="271"/>
      <c r="E17" s="271"/>
      <c r="F17" s="271"/>
      <c r="G17" s="269"/>
      <c r="H17" s="271"/>
      <c r="I17" s="272"/>
      <c r="J17" s="273"/>
      <c r="K17" s="271"/>
    </row>
    <row r="18" spans="1:11">
      <c r="A18" s="237" t="s">
        <v>186</v>
      </c>
      <c r="B18" s="238"/>
      <c r="C18" s="275"/>
      <c r="D18" s="239"/>
      <c r="E18" s="239"/>
      <c r="F18" s="239"/>
      <c r="G18" s="238"/>
      <c r="H18" s="239"/>
      <c r="I18" s="240"/>
      <c r="J18" s="227"/>
      <c r="K18" s="239"/>
    </row>
    <row r="19" spans="1:11" ht="153">
      <c r="A19" s="37">
        <v>1.19</v>
      </c>
      <c r="B19" s="134" t="s">
        <v>239</v>
      </c>
      <c r="C19" s="184" t="s">
        <v>248</v>
      </c>
      <c r="D19" s="293" t="s">
        <v>18</v>
      </c>
      <c r="E19" s="32"/>
      <c r="F19" s="36" t="str">
        <f>IF(R1.19=$Y$1,100%,IF(R1.19=$Z$1,80%,IF(R1.19=$AA$1,50%,IF(R1.19=$AB$1,20%,""))))</f>
        <v/>
      </c>
      <c r="G19" s="30"/>
      <c r="H19" s="31"/>
      <c r="I19" s="109"/>
      <c r="J19" s="149"/>
      <c r="K19" s="294" t="s">
        <v>149</v>
      </c>
    </row>
    <row r="20" spans="1:11" s="156" customFormat="1" ht="18">
      <c r="A20" s="151"/>
      <c r="B20" s="152"/>
      <c r="C20" s="152"/>
      <c r="D20" s="152"/>
      <c r="E20" s="177"/>
      <c r="F20" s="181"/>
      <c r="G20" s="179"/>
      <c r="H20" s="153"/>
      <c r="I20" s="152"/>
      <c r="J20" s="154"/>
      <c r="K20" s="155"/>
    </row>
    <row r="21" spans="1:11" s="162" customFormat="1" ht="18">
      <c r="A21" s="157"/>
      <c r="B21" s="158"/>
      <c r="C21" s="158"/>
      <c r="D21" s="158"/>
      <c r="E21" s="178"/>
      <c r="F21" s="182"/>
      <c r="G21" s="180"/>
      <c r="H21" s="159"/>
      <c r="I21" s="158"/>
      <c r="J21" s="160"/>
      <c r="K21" s="161"/>
    </row>
    <row r="22" spans="1:11" s="162" customFormat="1" ht="18">
      <c r="A22" s="157"/>
      <c r="B22" s="158"/>
      <c r="C22" s="158"/>
      <c r="D22" s="158"/>
      <c r="E22" s="178"/>
      <c r="F22" s="182"/>
      <c r="G22" s="180"/>
      <c r="H22" s="159"/>
      <c r="I22" s="158"/>
      <c r="J22" s="160"/>
      <c r="K22" s="161"/>
    </row>
    <row r="23" spans="1:11" s="162" customFormat="1" ht="18">
      <c r="A23" s="157"/>
      <c r="B23" s="158"/>
      <c r="C23" s="158"/>
      <c r="D23" s="158"/>
      <c r="E23" s="178"/>
      <c r="F23" s="182"/>
      <c r="G23" s="180"/>
      <c r="H23" s="159"/>
      <c r="I23" s="158"/>
      <c r="J23" s="160"/>
      <c r="K23" s="161"/>
    </row>
    <row r="32" spans="1:11" hidden="1"/>
    <row r="33" hidden="1"/>
    <row r="34" hidden="1"/>
    <row r="35" hidden="1"/>
    <row r="36" hidden="1"/>
    <row r="37"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sheetData>
  <autoFilter ref="A3:K23" xr:uid="{00000000-0009-0000-0000-000001000000}"/>
  <conditionalFormatting sqref="E6:E8">
    <cfRule type="cellIs" dxfId="39" priority="30" operator="equal">
      <formula>"Not met"</formula>
    </cfRule>
  </conditionalFormatting>
  <conditionalFormatting sqref="E11:E12">
    <cfRule type="cellIs" dxfId="38" priority="26" operator="equal">
      <formula>"Not met"</formula>
    </cfRule>
  </conditionalFormatting>
  <conditionalFormatting sqref="E14">
    <cfRule type="cellIs" dxfId="37" priority="21" operator="equal">
      <formula>"Not met"</formula>
    </cfRule>
  </conditionalFormatting>
  <conditionalFormatting sqref="E16">
    <cfRule type="cellIs" dxfId="36" priority="19" operator="equal">
      <formula>"Not met"</formula>
    </cfRule>
  </conditionalFormatting>
  <conditionalFormatting sqref="E19">
    <cfRule type="cellIs" dxfId="35" priority="15" operator="equal">
      <formula>"Not met"</formula>
    </cfRule>
  </conditionalFormatting>
  <conditionalFormatting sqref="G20:G23">
    <cfRule type="cellIs" dxfId="34" priority="1" operator="equal">
      <formula>"Not met"</formula>
    </cfRule>
  </conditionalFormatting>
  <dataValidations count="5">
    <dataValidation type="list" allowBlank="1" showInputMessage="1" showErrorMessage="1" sqref="J6:J9 J19 J11:J17" xr:uid="{00000000-0002-0000-0100-000000000000}">
      <formula1>$Y$2:$AA$2</formula1>
    </dataValidation>
    <dataValidation type="list" allowBlank="1" showInputMessage="1" showErrorMessage="1" sqref="E6:E7 E19 G20:G22 E9 E12:E17" xr:uid="{00000000-0002-0000-0100-000001000000}">
      <formula1>$Y$1:$AB$1</formula1>
    </dataValidation>
    <dataValidation allowBlank="1" showInputMessage="1" showErrorMessage="1" prompt="Value must be between 0% to 100%." sqref="H20:H23 F14 F19 F16 F6:F8 F11:F12" xr:uid="{00000000-0002-0000-0100-000002000000}"/>
    <dataValidation type="list" allowBlank="1" showInputMessage="1" showErrorMessage="1" sqref="E8 G23 E11" xr:uid="{00000000-0002-0000-0100-000005000000}">
      <formula1>$Y$1:$AC$1</formula1>
    </dataValidation>
    <dataValidation type="date" allowBlank="1" showInputMessage="1" showErrorMessage="1" prompt="Enter a date value (for example, 19/10/2020)" sqref="K20:K23 I6:I19" xr:uid="{00000000-0002-0000-0100-000004000000}">
      <formula1>StartDate</formula1>
      <formula2>EndDate</formula2>
    </dataValidation>
  </dataValidations>
  <hyperlinks>
    <hyperlink ref="K6" location="'Gov-TL'!T1.01" display="Click here to navigate to the task list for Action 1.01" xr:uid="{00000000-0004-0000-0100-000000000000}"/>
    <hyperlink ref="K7" location="'Gov-TL'!T1.03" display="Click here to navigate to the task list for Action 1.03" xr:uid="{00000000-0004-0000-0100-000002000000}"/>
    <hyperlink ref="K8" location="'Gov-TL'!T1.04" display="Click here to navigate to the task list for Action 1.04" xr:uid="{00000000-0004-0000-0100-000003000000}"/>
    <hyperlink ref="K11" location="'Gov-TL'!T1.07" display="Click here to navigate to the task list for Action 1.07" xr:uid="{00000000-0004-0000-0100-000006000000}"/>
    <hyperlink ref="K12" location="'Gov-TL'!T1.08" display="Click here to navigate to the task list for Action 1.08" xr:uid="{00000000-0004-0000-0100-000007000000}"/>
    <hyperlink ref="K14" location="'Gov-TL'!T1.13" display="Click here to navigate to the task list for Action 1.13" xr:uid="{00000000-0004-0000-0100-00000C000000}"/>
    <hyperlink ref="K16" location="'Gov-TL'!T1.15" display="Click here to navigate to the task list for Action 1.15" xr:uid="{00000000-0004-0000-0100-00000E000000}"/>
    <hyperlink ref="K19" location="'Gov-TL'!T1.19" display="Click here to navigate to the task list for Action 1.19" xr:uid="{00000000-0004-0000-0100-000012000000}"/>
    <hyperlink ref="D11" location="'Gov-EL'!E1.07" display="Click here to navigate to the list of evidence for Action 1.07" xr:uid="{00000000-0004-0000-0100-000027000000}"/>
    <hyperlink ref="D12" location="'Gov-EL'!E1.08" display="Click here to navigate to the list of evidence for Action 1.08" xr:uid="{00000000-0004-0000-0100-000028000000}"/>
    <hyperlink ref="D14" location="'Gov-EL'!E1.13" display="Click here to navigate to the list of evidence for Action 1.13" xr:uid="{00000000-0004-0000-0100-00002D000000}"/>
    <hyperlink ref="D16" location="'Gov-EL'!E1.15" display="Click here to navigate to the list of evidence for Action 1.15" xr:uid="{00000000-0004-0000-0100-00002F000000}"/>
    <hyperlink ref="D19" location="'Gov-EL'!E1.19" display="Click here to navigate to the list of evidence for Action 1.19" xr:uid="{00000000-0004-0000-0100-000033000000}"/>
    <hyperlink ref="D8" location="'Gov-EL'!E1.04" display="Click here to navigate to the list of evidence for Action 1.04" xr:uid="{00000000-0004-0000-0100-000024000000}"/>
    <hyperlink ref="D7" location="'Gov-EL'!E1.03" display="Click here to navigate to the list of evidence for Action 1.03" xr:uid="{00000000-0004-0000-0100-000023000000}"/>
    <hyperlink ref="D6" location="'Gov-EL'!E1.01" display="Click here to navigate to the list of evidence for Action 1.01" xr:uid="{00000000-0004-0000-0100-000021000000}"/>
  </hyperlinks>
  <pageMargins left="0.23622047244094491" right="0.23622047244094491" top="0.74803149606299213" bottom="0.74803149606299213" header="0.31496062992125984" footer="0.31496062992125984"/>
  <pageSetup paperSize="8" pageOrder="overThenDown" orientation="landscape" r:id="rId1"/>
  <headerFooter>
    <oddHeader>&amp;C&amp;"Aptos"&amp;12&amp;KFF0000 OFFICIAL&amp;1#_x000D_</oddHeader>
    <oddFooter>&amp;L&amp;8&amp;A&amp;C_x000D_&amp;1#&amp;"Aptos"&amp;12&amp;KFF0000 OFFICIAL&amp;R&amp;8Page &amp;P of &amp;N | &amp;D | &amp;T</oddFooter>
  </headerFooter>
  <colBreaks count="1" manualBreakCount="1">
    <brk id="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3C8E3"/>
  </sheetPr>
  <dimension ref="A1:E53"/>
  <sheetViews>
    <sheetView showGridLines="0" workbookViewId="0">
      <pane ySplit="5" topLeftCell="A6" activePane="bottomLeft" state="frozen"/>
      <selection activeCell="C4" sqref="C4"/>
      <selection pane="bottomLeft" activeCell="A6" sqref="A6"/>
    </sheetView>
  </sheetViews>
  <sheetFormatPr defaultColWidth="0" defaultRowHeight="12.75"/>
  <cols>
    <col min="1" max="1" width="1.7109375" style="195" customWidth="1"/>
    <col min="2" max="2" width="6.7109375" customWidth="1"/>
    <col min="3" max="4" width="91.7109375" customWidth="1"/>
    <col min="5" max="5" width="1.7109375" style="195" customWidth="1"/>
    <col min="6" max="16384" width="9.140625" hidden="1"/>
  </cols>
  <sheetData>
    <row r="1" spans="1:5" s="287" customFormat="1">
      <c r="B1" s="290" t="s">
        <v>264</v>
      </c>
    </row>
    <row r="3" spans="1:5" ht="25.5">
      <c r="B3" s="39" t="s">
        <v>0</v>
      </c>
      <c r="C3" s="1"/>
      <c r="D3" s="1"/>
    </row>
    <row r="4" spans="1:5">
      <c r="B4" s="1"/>
      <c r="C4" s="1"/>
      <c r="D4" s="1"/>
    </row>
    <row r="5" spans="1:5" s="126" customFormat="1" ht="25.5" customHeight="1">
      <c r="A5" s="196"/>
      <c r="B5" s="121" t="s">
        <v>1</v>
      </c>
      <c r="C5" s="124" t="s">
        <v>140</v>
      </c>
      <c r="D5" s="125" t="s">
        <v>141</v>
      </c>
      <c r="E5" s="196"/>
    </row>
    <row r="6" spans="1:5">
      <c r="B6" s="277" t="s">
        <v>9</v>
      </c>
      <c r="C6" s="280"/>
      <c r="D6" s="281"/>
    </row>
    <row r="7" spans="1:5">
      <c r="B7" s="215" t="s">
        <v>9</v>
      </c>
      <c r="C7" s="282"/>
      <c r="D7" s="283"/>
    </row>
    <row r="8" spans="1:5">
      <c r="B8" s="200">
        <v>1.01</v>
      </c>
      <c r="C8" s="74" t="s">
        <v>134</v>
      </c>
      <c r="D8" s="75"/>
    </row>
    <row r="9" spans="1:5">
      <c r="B9" s="146"/>
      <c r="C9" s="74" t="s">
        <v>135</v>
      </c>
      <c r="D9" s="75"/>
    </row>
    <row r="10" spans="1:5">
      <c r="B10" s="146"/>
      <c r="C10" s="74" t="s">
        <v>136</v>
      </c>
      <c r="D10" s="75"/>
    </row>
    <row r="11" spans="1:5">
      <c r="B11" s="146"/>
      <c r="C11" s="74" t="s">
        <v>137</v>
      </c>
      <c r="D11" s="75"/>
    </row>
    <row r="12" spans="1:5">
      <c r="B12" s="146"/>
      <c r="C12" s="74" t="s">
        <v>138</v>
      </c>
      <c r="D12" s="75"/>
    </row>
    <row r="13" spans="1:5">
      <c r="B13" s="200">
        <v>1.03</v>
      </c>
      <c r="C13" s="74" t="s">
        <v>134</v>
      </c>
      <c r="D13" s="75"/>
    </row>
    <row r="14" spans="1:5">
      <c r="B14" s="146"/>
      <c r="C14" s="74" t="s">
        <v>135</v>
      </c>
      <c r="D14" s="75"/>
    </row>
    <row r="15" spans="1:5">
      <c r="B15" s="146"/>
      <c r="C15" s="74" t="s">
        <v>136</v>
      </c>
      <c r="D15" s="75"/>
    </row>
    <row r="16" spans="1:5">
      <c r="B16" s="146"/>
      <c r="C16" s="74" t="s">
        <v>137</v>
      </c>
      <c r="D16" s="75"/>
    </row>
    <row r="17" spans="2:4">
      <c r="B17" s="146"/>
      <c r="C17" s="74" t="s">
        <v>138</v>
      </c>
      <c r="D17" s="75"/>
    </row>
    <row r="18" spans="2:4">
      <c r="B18" s="200">
        <v>1.04</v>
      </c>
      <c r="C18" s="74" t="s">
        <v>134</v>
      </c>
      <c r="D18" s="75"/>
    </row>
    <row r="19" spans="2:4">
      <c r="B19" s="146"/>
      <c r="C19" s="74" t="s">
        <v>135</v>
      </c>
      <c r="D19" s="75"/>
    </row>
    <row r="20" spans="2:4">
      <c r="B20" s="146"/>
      <c r="C20" s="74" t="s">
        <v>136</v>
      </c>
      <c r="D20" s="75"/>
    </row>
    <row r="21" spans="2:4">
      <c r="B21" s="146"/>
      <c r="C21" s="74" t="s">
        <v>137</v>
      </c>
      <c r="D21" s="75"/>
    </row>
    <row r="22" spans="2:4">
      <c r="B22" s="146"/>
      <c r="C22" s="74" t="s">
        <v>138</v>
      </c>
      <c r="D22" s="75"/>
    </row>
    <row r="23" spans="2:4">
      <c r="B23" s="277" t="s">
        <v>10</v>
      </c>
      <c r="C23" s="278"/>
      <c r="D23" s="279"/>
    </row>
    <row r="24" spans="2:4">
      <c r="B24" s="215" t="s">
        <v>11</v>
      </c>
      <c r="C24" s="284"/>
      <c r="D24" s="285"/>
    </row>
    <row r="25" spans="2:4">
      <c r="B25" s="296">
        <v>1.07</v>
      </c>
      <c r="C25" s="74" t="s">
        <v>134</v>
      </c>
      <c r="D25" s="75"/>
    </row>
    <row r="26" spans="2:4">
      <c r="B26" s="146"/>
      <c r="C26" s="74" t="s">
        <v>135</v>
      </c>
      <c r="D26" s="75"/>
    </row>
    <row r="27" spans="2:4">
      <c r="B27" s="146"/>
      <c r="C27" s="74" t="s">
        <v>136</v>
      </c>
      <c r="D27" s="75"/>
    </row>
    <row r="28" spans="2:4">
      <c r="B28" s="146"/>
      <c r="C28" s="74" t="s">
        <v>137</v>
      </c>
      <c r="D28" s="75"/>
    </row>
    <row r="29" spans="2:4">
      <c r="B29" s="146"/>
      <c r="C29" s="74" t="s">
        <v>138</v>
      </c>
      <c r="D29" s="75"/>
    </row>
    <row r="30" spans="2:4">
      <c r="B30" s="296">
        <v>1.08</v>
      </c>
      <c r="C30" s="74" t="s">
        <v>134</v>
      </c>
      <c r="D30" s="75"/>
    </row>
    <row r="31" spans="2:4">
      <c r="B31" s="146"/>
      <c r="C31" s="74" t="s">
        <v>135</v>
      </c>
      <c r="D31" s="75"/>
    </row>
    <row r="32" spans="2:4">
      <c r="B32" s="146"/>
      <c r="C32" s="74" t="s">
        <v>136</v>
      </c>
      <c r="D32" s="75"/>
    </row>
    <row r="33" spans="2:4">
      <c r="B33" s="146"/>
      <c r="C33" s="74" t="s">
        <v>137</v>
      </c>
      <c r="D33" s="75"/>
    </row>
    <row r="34" spans="2:4">
      <c r="B34" s="146"/>
      <c r="C34" s="74" t="s">
        <v>138</v>
      </c>
      <c r="D34" s="75"/>
    </row>
    <row r="35" spans="2:4">
      <c r="B35" s="215" t="s">
        <v>13</v>
      </c>
      <c r="C35" s="284"/>
      <c r="D35" s="285"/>
    </row>
    <row r="36" spans="2:4">
      <c r="B36" s="296">
        <v>1.1299999999999999</v>
      </c>
      <c r="C36" s="74" t="s">
        <v>134</v>
      </c>
      <c r="D36" s="75"/>
    </row>
    <row r="37" spans="2:4">
      <c r="B37" s="146"/>
      <c r="C37" s="74" t="s">
        <v>135</v>
      </c>
      <c r="D37" s="75"/>
    </row>
    <row r="38" spans="2:4">
      <c r="B38" s="146"/>
      <c r="C38" s="74" t="s">
        <v>136</v>
      </c>
      <c r="D38" s="75"/>
    </row>
    <row r="39" spans="2:4">
      <c r="B39" s="146"/>
      <c r="C39" s="74" t="s">
        <v>137</v>
      </c>
      <c r="D39" s="75"/>
    </row>
    <row r="40" spans="2:4">
      <c r="B40" s="146"/>
      <c r="C40" s="74" t="s">
        <v>138</v>
      </c>
      <c r="D40" s="75"/>
    </row>
    <row r="41" spans="2:4">
      <c r="B41" s="215" t="s">
        <v>16</v>
      </c>
      <c r="C41" s="284"/>
      <c r="D41" s="285"/>
    </row>
    <row r="42" spans="2:4">
      <c r="B42" s="296">
        <v>1.1499999999999999</v>
      </c>
      <c r="C42" s="74" t="s">
        <v>134</v>
      </c>
      <c r="D42" s="75"/>
    </row>
    <row r="43" spans="2:4">
      <c r="B43" s="146"/>
      <c r="C43" s="74" t="s">
        <v>135</v>
      </c>
      <c r="D43" s="75"/>
    </row>
    <row r="44" spans="2:4">
      <c r="B44" s="146"/>
      <c r="C44" s="74" t="s">
        <v>136</v>
      </c>
      <c r="D44" s="75"/>
    </row>
    <row r="45" spans="2:4">
      <c r="B45" s="146"/>
      <c r="C45" s="74" t="s">
        <v>137</v>
      </c>
      <c r="D45" s="75"/>
    </row>
    <row r="46" spans="2:4">
      <c r="B46" s="146"/>
      <c r="C46" s="74" t="s">
        <v>138</v>
      </c>
      <c r="D46" s="75"/>
    </row>
    <row r="47" spans="2:4">
      <c r="B47" s="277" t="s">
        <v>17</v>
      </c>
      <c r="C47" s="278"/>
      <c r="D47" s="279"/>
    </row>
    <row r="48" spans="2:4">
      <c r="B48" s="215" t="s">
        <v>186</v>
      </c>
      <c r="C48" s="284"/>
      <c r="D48" s="285"/>
    </row>
    <row r="49" spans="2:4">
      <c r="B49" s="296">
        <v>1.19</v>
      </c>
      <c r="C49" s="74" t="s">
        <v>134</v>
      </c>
      <c r="D49" s="75"/>
    </row>
    <row r="50" spans="2:4">
      <c r="B50" s="146"/>
      <c r="C50" s="74" t="s">
        <v>135</v>
      </c>
      <c r="D50" s="75"/>
    </row>
    <row r="51" spans="2:4">
      <c r="B51" s="146"/>
      <c r="C51" s="74" t="s">
        <v>136</v>
      </c>
      <c r="D51" s="75"/>
    </row>
    <row r="52" spans="2:4">
      <c r="B52" s="146"/>
      <c r="C52" s="74" t="s">
        <v>137</v>
      </c>
      <c r="D52" s="75"/>
    </row>
    <row r="53" spans="2:4">
      <c r="B53" s="146"/>
      <c r="C53" s="74" t="s">
        <v>138</v>
      </c>
      <c r="D53" s="75"/>
    </row>
  </sheetData>
  <autoFilter ref="B5:D53" xr:uid="{00000000-0009-0000-0000-000002000000}"/>
  <hyperlinks>
    <hyperlink ref="B8" location="Governance!A1.01" display="Governance!A1.01" xr:uid="{00000000-0004-0000-0200-000000000000}"/>
    <hyperlink ref="B13" location="Governance!A1.03" display="Governance!A1.03" xr:uid="{00000000-0004-0000-0200-000002000000}"/>
    <hyperlink ref="B18" location="Governance!A1.04" display="Governance!A1.04" xr:uid="{00000000-0004-0000-0200-000003000000}"/>
    <hyperlink ref="B25" location="Governance!A1.07" display="Governance!A1.07" xr:uid="{00000000-0004-0000-0200-000006000000}"/>
    <hyperlink ref="B30" location="Governance!A1.08" display="Governance!A1.08" xr:uid="{00000000-0004-0000-0200-000007000000}"/>
    <hyperlink ref="B36" location="Governance!A1.13" display="Governance!A1.13" xr:uid="{00000000-0004-0000-0200-00000C000000}"/>
    <hyperlink ref="B42" location="Governance!A1.15" display="Governance!A1.15" xr:uid="{00000000-0004-0000-0200-00000E000000}"/>
    <hyperlink ref="B49" location="Governance!A1.19" display="Governance!A1.19" xr:uid="{00000000-0004-0000-0200-000012000000}"/>
  </hyperlinks>
  <pageMargins left="0.23622047244094491" right="0.23622047244094491" top="0.74803149606299213" bottom="0.74803149606299213" header="0.31496062992125984" footer="0.31496062992125984"/>
  <pageSetup paperSize="9"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3C8E3"/>
    <pageSetUpPr fitToPage="1"/>
  </sheetPr>
  <dimension ref="A1:AC54"/>
  <sheetViews>
    <sheetView showGridLines="0" workbookViewId="0">
      <pane ySplit="5" topLeftCell="A6" activePane="bottomLeft" state="frozen"/>
      <selection activeCell="C4" sqref="C4"/>
      <selection pane="bottomLeft" activeCell="A6" sqref="A6"/>
    </sheetView>
  </sheetViews>
  <sheetFormatPr defaultColWidth="0" defaultRowHeight="12.75"/>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27" width="9.140625" hidden="1" customWidth="1"/>
    <col min="28" max="28" width="10.140625" hidden="1" customWidth="1"/>
    <col min="29" max="16384" width="9.140625" hidden="1"/>
  </cols>
  <sheetData>
    <row r="1" spans="2:29" s="287" customFormat="1">
      <c r="B1" s="290" t="s">
        <v>265</v>
      </c>
      <c r="AA1" s="287" t="s">
        <v>38</v>
      </c>
      <c r="AB1" s="287" t="s">
        <v>39</v>
      </c>
      <c r="AC1" s="287" t="s">
        <v>40</v>
      </c>
    </row>
    <row r="2" spans="2:29">
      <c r="AB2" s="138"/>
    </row>
    <row r="3" spans="2:29" ht="25.5">
      <c r="B3" s="39" t="s">
        <v>0</v>
      </c>
      <c r="C3" s="1"/>
      <c r="D3" s="1"/>
      <c r="AB3" s="138"/>
    </row>
    <row r="4" spans="2:29">
      <c r="B4" s="1"/>
      <c r="C4" s="1"/>
      <c r="D4" s="1"/>
    </row>
    <row r="5" spans="2:29" ht="25.5">
      <c r="B5" s="113" t="s">
        <v>1</v>
      </c>
      <c r="C5" s="114" t="s">
        <v>5</v>
      </c>
      <c r="D5" s="118" t="s">
        <v>6</v>
      </c>
      <c r="E5" s="119" t="s">
        <v>157</v>
      </c>
      <c r="F5" s="120" t="s">
        <v>8</v>
      </c>
    </row>
    <row r="6" spans="2:29">
      <c r="B6" s="79" t="s">
        <v>9</v>
      </c>
      <c r="C6" s="73"/>
      <c r="D6" s="105"/>
      <c r="E6" s="105"/>
      <c r="F6" s="106"/>
    </row>
    <row r="7" spans="2:29">
      <c r="B7" s="80" t="s">
        <v>9</v>
      </c>
      <c r="C7" s="81"/>
      <c r="D7" s="99"/>
      <c r="E7" s="99"/>
      <c r="F7" s="141"/>
    </row>
    <row r="8" spans="2:29">
      <c r="B8" s="296">
        <v>1.01</v>
      </c>
      <c r="C8" s="74" t="s">
        <v>142</v>
      </c>
      <c r="D8" s="97"/>
      <c r="E8" s="98"/>
      <c r="F8" s="142"/>
    </row>
    <row r="9" spans="2:29">
      <c r="B9" s="146"/>
      <c r="C9" s="74" t="s">
        <v>143</v>
      </c>
      <c r="D9" s="97"/>
      <c r="E9" s="98"/>
      <c r="F9" s="142"/>
    </row>
    <row r="10" spans="2:29">
      <c r="B10" s="146"/>
      <c r="C10" s="74" t="s">
        <v>144</v>
      </c>
      <c r="D10" s="97"/>
      <c r="E10" s="98"/>
      <c r="F10" s="142"/>
    </row>
    <row r="11" spans="2:29">
      <c r="B11" s="146"/>
      <c r="C11" s="74" t="s">
        <v>145</v>
      </c>
      <c r="D11" s="97"/>
      <c r="E11" s="98"/>
      <c r="F11" s="142"/>
    </row>
    <row r="12" spans="2:29">
      <c r="B12" s="146"/>
      <c r="C12" s="74" t="s">
        <v>146</v>
      </c>
      <c r="D12" s="97"/>
      <c r="E12" s="98"/>
      <c r="F12" s="142"/>
    </row>
    <row r="13" spans="2:29">
      <c r="B13" s="296">
        <v>1.03</v>
      </c>
      <c r="C13" s="74" t="s">
        <v>142</v>
      </c>
      <c r="D13" s="97"/>
      <c r="E13" s="98"/>
      <c r="F13" s="142"/>
    </row>
    <row r="14" spans="2:29">
      <c r="B14" s="146"/>
      <c r="C14" s="74" t="s">
        <v>143</v>
      </c>
      <c r="D14" s="97"/>
      <c r="E14" s="98"/>
      <c r="F14" s="142"/>
    </row>
    <row r="15" spans="2:29">
      <c r="B15" s="146"/>
      <c r="C15" s="74" t="s">
        <v>144</v>
      </c>
      <c r="D15" s="97"/>
      <c r="E15" s="98"/>
      <c r="F15" s="142"/>
    </row>
    <row r="16" spans="2:29">
      <c r="B16" s="146"/>
      <c r="C16" s="74" t="s">
        <v>145</v>
      </c>
      <c r="D16" s="97"/>
      <c r="E16" s="98"/>
      <c r="F16" s="142"/>
    </row>
    <row r="17" spans="2:6">
      <c r="B17" s="146"/>
      <c r="C17" s="74" t="s">
        <v>146</v>
      </c>
      <c r="D17" s="97"/>
      <c r="E17" s="98"/>
      <c r="F17" s="142"/>
    </row>
    <row r="18" spans="2:6">
      <c r="B18" s="296">
        <v>1.04</v>
      </c>
      <c r="C18" s="74" t="s">
        <v>142</v>
      </c>
      <c r="D18" s="97"/>
      <c r="E18" s="98"/>
      <c r="F18" s="142"/>
    </row>
    <row r="19" spans="2:6">
      <c r="B19" s="146"/>
      <c r="C19" s="74" t="s">
        <v>143</v>
      </c>
      <c r="D19" s="97"/>
      <c r="E19" s="98"/>
      <c r="F19" s="142"/>
    </row>
    <row r="20" spans="2:6">
      <c r="B20" s="146"/>
      <c r="C20" s="74" t="s">
        <v>144</v>
      </c>
      <c r="D20" s="97"/>
      <c r="E20" s="98"/>
      <c r="F20" s="142"/>
    </row>
    <row r="21" spans="2:6">
      <c r="B21" s="146"/>
      <c r="C21" s="74" t="s">
        <v>145</v>
      </c>
      <c r="D21" s="97"/>
      <c r="E21" s="98"/>
      <c r="F21" s="142"/>
    </row>
    <row r="22" spans="2:6">
      <c r="B22" s="146"/>
      <c r="C22" s="74" t="s">
        <v>146</v>
      </c>
      <c r="D22" s="97"/>
      <c r="E22" s="98"/>
      <c r="F22" s="142"/>
    </row>
    <row r="23" spans="2:6">
      <c r="B23" s="79" t="s">
        <v>10</v>
      </c>
      <c r="C23" s="73"/>
      <c r="D23" s="105"/>
      <c r="E23" s="105"/>
      <c r="F23" s="106"/>
    </row>
    <row r="24" spans="2:6">
      <c r="B24" s="80" t="s">
        <v>11</v>
      </c>
      <c r="C24" s="88"/>
      <c r="D24" s="99"/>
      <c r="E24" s="99"/>
      <c r="F24" s="141"/>
    </row>
    <row r="25" spans="2:6">
      <c r="B25" s="296">
        <v>1.07</v>
      </c>
      <c r="C25" s="74" t="s">
        <v>142</v>
      </c>
      <c r="D25" s="97"/>
      <c r="E25" s="98"/>
      <c r="F25" s="142"/>
    </row>
    <row r="26" spans="2:6">
      <c r="B26" s="146"/>
      <c r="C26" s="74" t="s">
        <v>143</v>
      </c>
      <c r="D26" s="97"/>
      <c r="E26" s="98"/>
      <c r="F26" s="142"/>
    </row>
    <row r="27" spans="2:6">
      <c r="B27" s="146"/>
      <c r="C27" s="74" t="s">
        <v>144</v>
      </c>
      <c r="D27" s="97"/>
      <c r="E27" s="98"/>
      <c r="F27" s="142"/>
    </row>
    <row r="28" spans="2:6">
      <c r="B28" s="146"/>
      <c r="C28" s="74" t="s">
        <v>145</v>
      </c>
      <c r="D28" s="97"/>
      <c r="E28" s="98"/>
      <c r="F28" s="142"/>
    </row>
    <row r="29" spans="2:6">
      <c r="B29" s="146"/>
      <c r="C29" s="74" t="s">
        <v>146</v>
      </c>
      <c r="D29" s="97"/>
      <c r="E29" s="98"/>
      <c r="F29" s="142"/>
    </row>
    <row r="30" spans="2:6">
      <c r="B30" s="80" t="s">
        <v>12</v>
      </c>
      <c r="C30" s="88"/>
      <c r="D30" s="99"/>
      <c r="E30" s="99"/>
      <c r="F30" s="141"/>
    </row>
    <row r="31" spans="2:6">
      <c r="B31" s="296">
        <v>1.08</v>
      </c>
      <c r="C31" s="74" t="s">
        <v>142</v>
      </c>
      <c r="D31" s="97"/>
      <c r="E31" s="98"/>
      <c r="F31" s="142"/>
    </row>
    <row r="32" spans="2:6">
      <c r="B32" s="146"/>
      <c r="C32" s="74" t="s">
        <v>143</v>
      </c>
      <c r="D32" s="97"/>
      <c r="E32" s="98"/>
      <c r="F32" s="142"/>
    </row>
    <row r="33" spans="2:6">
      <c r="B33" s="146"/>
      <c r="C33" s="74" t="s">
        <v>144</v>
      </c>
      <c r="D33" s="97"/>
      <c r="E33" s="98"/>
      <c r="F33" s="142"/>
    </row>
    <row r="34" spans="2:6">
      <c r="B34" s="146"/>
      <c r="C34" s="74" t="s">
        <v>145</v>
      </c>
      <c r="D34" s="97"/>
      <c r="E34" s="98"/>
      <c r="F34" s="142"/>
    </row>
    <row r="35" spans="2:6">
      <c r="B35" s="146"/>
      <c r="C35" s="74" t="s">
        <v>146</v>
      </c>
      <c r="D35" s="97"/>
      <c r="E35" s="98"/>
      <c r="F35" s="142"/>
    </row>
    <row r="36" spans="2:6">
      <c r="B36" s="80" t="s">
        <v>13</v>
      </c>
      <c r="C36" s="88"/>
      <c r="D36" s="99"/>
      <c r="E36" s="99"/>
      <c r="F36" s="141"/>
    </row>
    <row r="37" spans="2:6">
      <c r="B37" s="296">
        <v>1.1299999999999999</v>
      </c>
      <c r="C37" s="74" t="s">
        <v>142</v>
      </c>
      <c r="D37" s="97"/>
      <c r="E37" s="98"/>
      <c r="F37" s="142"/>
    </row>
    <row r="38" spans="2:6">
      <c r="B38" s="146"/>
      <c r="C38" s="74" t="s">
        <v>143</v>
      </c>
      <c r="D38" s="97"/>
      <c r="E38" s="98"/>
      <c r="F38" s="142"/>
    </row>
    <row r="39" spans="2:6">
      <c r="B39" s="146"/>
      <c r="C39" s="74" t="s">
        <v>144</v>
      </c>
      <c r="D39" s="97"/>
      <c r="E39" s="98"/>
      <c r="F39" s="142"/>
    </row>
    <row r="40" spans="2:6">
      <c r="B40" s="146"/>
      <c r="C40" s="74" t="s">
        <v>145</v>
      </c>
      <c r="D40" s="97"/>
      <c r="E40" s="98"/>
      <c r="F40" s="142"/>
    </row>
    <row r="41" spans="2:6">
      <c r="B41" s="146"/>
      <c r="C41" s="74" t="s">
        <v>146</v>
      </c>
      <c r="D41" s="97"/>
      <c r="E41" s="98"/>
      <c r="F41" s="142"/>
    </row>
    <row r="42" spans="2:6">
      <c r="B42" s="80" t="s">
        <v>16</v>
      </c>
      <c r="C42" s="88"/>
      <c r="D42" s="99"/>
      <c r="E42" s="99"/>
      <c r="F42" s="141"/>
    </row>
    <row r="43" spans="2:6">
      <c r="B43" s="296">
        <v>1.1499999999999999</v>
      </c>
      <c r="C43" s="74" t="s">
        <v>142</v>
      </c>
      <c r="D43" s="97"/>
      <c r="E43" s="98"/>
      <c r="F43" s="142"/>
    </row>
    <row r="44" spans="2:6">
      <c r="B44" s="146"/>
      <c r="C44" s="74" t="s">
        <v>143</v>
      </c>
      <c r="D44" s="97"/>
      <c r="E44" s="98"/>
      <c r="F44" s="142"/>
    </row>
    <row r="45" spans="2:6">
      <c r="B45" s="146"/>
      <c r="C45" s="74" t="s">
        <v>144</v>
      </c>
      <c r="D45" s="97"/>
      <c r="E45" s="98"/>
      <c r="F45" s="142"/>
    </row>
    <row r="46" spans="2:6">
      <c r="B46" s="146"/>
      <c r="C46" s="74" t="s">
        <v>145</v>
      </c>
      <c r="D46" s="97"/>
      <c r="E46" s="98"/>
      <c r="F46" s="142"/>
    </row>
    <row r="47" spans="2:6">
      <c r="B47" s="146"/>
      <c r="C47" s="74" t="s">
        <v>146</v>
      </c>
      <c r="D47" s="97"/>
      <c r="E47" s="98"/>
      <c r="F47" s="142"/>
    </row>
    <row r="48" spans="2:6">
      <c r="B48" s="79" t="s">
        <v>17</v>
      </c>
      <c r="C48" s="92"/>
      <c r="D48" s="107"/>
      <c r="E48" s="107"/>
      <c r="F48" s="104"/>
    </row>
    <row r="49" spans="2:6">
      <c r="B49" s="80" t="s">
        <v>186</v>
      </c>
      <c r="C49" s="88"/>
      <c r="D49" s="99"/>
      <c r="E49" s="99"/>
      <c r="F49" s="141"/>
    </row>
    <row r="50" spans="2:6">
      <c r="B50" s="296">
        <v>1.19</v>
      </c>
      <c r="C50" s="74" t="s">
        <v>142</v>
      </c>
      <c r="D50" s="97"/>
      <c r="E50" s="98"/>
      <c r="F50" s="142"/>
    </row>
    <row r="51" spans="2:6">
      <c r="B51" s="146"/>
      <c r="C51" s="74" t="s">
        <v>143</v>
      </c>
      <c r="D51" s="97"/>
      <c r="E51" s="98"/>
      <c r="F51" s="142"/>
    </row>
    <row r="52" spans="2:6">
      <c r="B52" s="146"/>
      <c r="C52" s="74" t="s">
        <v>144</v>
      </c>
      <c r="D52" s="97"/>
      <c r="E52" s="98"/>
      <c r="F52" s="142"/>
    </row>
    <row r="53" spans="2:6">
      <c r="B53" s="146"/>
      <c r="C53" s="74" t="s">
        <v>145</v>
      </c>
      <c r="D53" s="97"/>
      <c r="E53" s="98"/>
      <c r="F53" s="142"/>
    </row>
    <row r="54" spans="2:6">
      <c r="B54" s="146"/>
      <c r="C54" s="74" t="s">
        <v>146</v>
      </c>
      <c r="D54" s="97"/>
      <c r="E54" s="98"/>
      <c r="F54" s="142"/>
    </row>
  </sheetData>
  <autoFilter ref="B5:F54" xr:uid="{00000000-0009-0000-0000-000003000000}"/>
  <dataValidations count="2">
    <dataValidation type="list" allowBlank="1" showInputMessage="1" showErrorMessage="1" sqref="F50:F54 F25:F29 F8:F23 F31:F48" xr:uid="{00000000-0002-0000-0300-000000000000}">
      <formula1>$AA$1:$AC$1</formula1>
    </dataValidation>
    <dataValidation type="date" allowBlank="1" showInputMessage="1" showErrorMessage="1" prompt="Enter a date value (for example, 19/10/2020)" sqref="E8:E54" xr:uid="{00000000-0002-0000-0300-000001000000}">
      <formula1>StartDate</formula1>
      <formula2>EndDate</formula2>
    </dataValidation>
  </dataValidations>
  <hyperlinks>
    <hyperlink ref="B8" location="Governance!A1.01" display="Governance!A1.01" xr:uid="{00000000-0004-0000-0300-000000000000}"/>
    <hyperlink ref="B13" location="Governance!A1.03" display="Governance!A1.03" xr:uid="{00000000-0004-0000-0300-000002000000}"/>
    <hyperlink ref="B18" location="Governance!A1.04" display="Governance!A1.04" xr:uid="{00000000-0004-0000-0300-000003000000}"/>
    <hyperlink ref="B25" location="Governance!A1.07" display="Governance!A1.07" xr:uid="{00000000-0004-0000-0300-000006000000}"/>
    <hyperlink ref="B31" location="Governance!A1.08" display="Governance!A1.08" xr:uid="{00000000-0004-0000-0300-000007000000}"/>
    <hyperlink ref="B37" location="Governance!A1.13" display="Governance!A1.13" xr:uid="{00000000-0004-0000-0300-00000C000000}"/>
    <hyperlink ref="B43" location="Governance!A1.15" display="Governance!A1.15" xr:uid="{00000000-0004-0000-0300-00000E000000}"/>
    <hyperlink ref="B50" location="Governance!A1.19" display="Governance!A1.19" xr:uid="{00000000-0004-0000-0300-000012000000}"/>
  </hyperlinks>
  <pageMargins left="0.23622047244094491" right="0.23622047244094491" top="0.74803149606299213" bottom="0.74803149606299213" header="0.31496062992125984" footer="0.31496062992125984"/>
  <pageSetup paperSize="9" scale="75" fitToHeight="0"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BAD"/>
  </sheetPr>
  <dimension ref="A1:AD15"/>
  <sheetViews>
    <sheetView showGridLines="0" zoomScaleNormal="100" workbookViewId="0">
      <pane xSplit="2" ySplit="3" topLeftCell="C13" activePane="bottomRight" state="frozen"/>
      <selection activeCell="C4" sqref="C4"/>
      <selection pane="topRight" activeCell="C4" sqref="C4"/>
      <selection pane="bottomLeft" activeCell="C4" sqref="C4"/>
      <selection pane="bottomRight" activeCell="E15" sqref="E15"/>
    </sheetView>
  </sheetViews>
  <sheetFormatPr defaultColWidth="0" defaultRowHeight="12.75" outlineLevelCol="1"/>
  <cols>
    <col min="1" max="1" width="6.5703125" customWidth="1"/>
    <col min="2" max="2" width="40.5703125" customWidth="1"/>
    <col min="3" max="3" width="20.5703125" customWidth="1" outlineLevel="1"/>
    <col min="4" max="4" width="36.5703125" customWidth="1"/>
    <col min="5" max="5" width="92.5703125" customWidth="1"/>
    <col min="6" max="6" width="9.5703125" customWidth="1"/>
    <col min="7" max="7" width="36.5703125" customWidth="1" outlineLevel="1"/>
    <col min="8" max="9" width="11.5703125" customWidth="1" outlineLevel="1"/>
    <col min="10" max="10" width="17.5703125" customWidth="1" outlineLevel="1"/>
    <col min="11" max="11" width="10.5703125" customWidth="1" outlineLevel="1"/>
    <col min="12" max="12" width="2.5703125" customWidth="1" outlineLevel="1"/>
    <col min="13" max="16384" width="9.140625" hidden="1"/>
  </cols>
  <sheetData>
    <row r="1" spans="1:30" s="287" customFormat="1">
      <c r="A1" s="290" t="s">
        <v>263</v>
      </c>
      <c r="Z1" s="287" t="s">
        <v>35</v>
      </c>
      <c r="AA1" s="287" t="s">
        <v>162</v>
      </c>
      <c r="AB1" s="287" t="s">
        <v>155</v>
      </c>
      <c r="AC1" s="287" t="s">
        <v>154</v>
      </c>
      <c r="AD1" s="287" t="s">
        <v>37</v>
      </c>
    </row>
    <row r="2" spans="1:30" s="287" customFormat="1" ht="39.950000000000003" customHeight="1">
      <c r="B2" s="291" t="s">
        <v>19</v>
      </c>
      <c r="C2" s="291"/>
      <c r="Z2" s="287" t="s">
        <v>38</v>
      </c>
      <c r="AA2" s="287" t="s">
        <v>39</v>
      </c>
      <c r="AB2" s="287" t="s">
        <v>40</v>
      </c>
    </row>
    <row r="3" spans="1:30" ht="51">
      <c r="A3" s="131" t="s">
        <v>1</v>
      </c>
      <c r="B3" s="29" t="s">
        <v>2</v>
      </c>
      <c r="C3" s="108" t="s">
        <v>238</v>
      </c>
      <c r="D3" s="29" t="s">
        <v>3</v>
      </c>
      <c r="E3" s="29" t="s">
        <v>4</v>
      </c>
      <c r="F3" s="29" t="s">
        <v>156</v>
      </c>
      <c r="G3" s="29" t="s">
        <v>5</v>
      </c>
      <c r="H3" s="29" t="s">
        <v>6</v>
      </c>
      <c r="I3" s="108" t="s">
        <v>7</v>
      </c>
      <c r="J3" s="29" t="s">
        <v>8</v>
      </c>
      <c r="K3" s="112" t="s">
        <v>150</v>
      </c>
    </row>
    <row r="4" spans="1:30">
      <c r="A4" s="260" t="s">
        <v>21</v>
      </c>
      <c r="B4" s="261"/>
      <c r="C4" s="262"/>
      <c r="D4" s="263"/>
      <c r="E4" s="264"/>
      <c r="F4" s="264"/>
      <c r="G4" s="261"/>
      <c r="H4" s="264"/>
      <c r="I4" s="265"/>
      <c r="J4" s="264"/>
      <c r="K4" s="266"/>
    </row>
    <row r="5" spans="1:30">
      <c r="A5" s="237" t="s">
        <v>192</v>
      </c>
      <c r="B5" s="238"/>
      <c r="C5" s="238"/>
      <c r="D5" s="239"/>
      <c r="E5" s="239"/>
      <c r="F5" s="239"/>
      <c r="G5" s="238"/>
      <c r="H5" s="239"/>
      <c r="I5" s="240"/>
      <c r="J5" s="239"/>
      <c r="K5" s="267"/>
    </row>
    <row r="6" spans="1:30" ht="63.75">
      <c r="A6" s="37">
        <v>2.0499999999999998</v>
      </c>
      <c r="B6" s="171" t="s">
        <v>187</v>
      </c>
      <c r="C6" s="174" t="s">
        <v>244</v>
      </c>
      <c r="D6" s="293" t="s">
        <v>197</v>
      </c>
      <c r="E6" s="32"/>
      <c r="F6" s="36" t="str">
        <f>IF(R2.05=$Z$1,100%,IF(R2.05=$AA$1,80%,IF(R2.05=$AB$1,50%,IF(R2.05=$AC$1,20%,""))))</f>
        <v/>
      </c>
      <c r="G6" s="30"/>
      <c r="H6" s="31"/>
      <c r="I6" s="109"/>
      <c r="J6" s="31"/>
      <c r="K6" s="295" t="s">
        <v>200</v>
      </c>
    </row>
    <row r="7" spans="1:30" ht="178.5">
      <c r="A7" s="37">
        <v>2.06</v>
      </c>
      <c r="B7" s="172" t="s">
        <v>188</v>
      </c>
      <c r="C7" s="174" t="s">
        <v>244</v>
      </c>
      <c r="D7" s="293" t="s">
        <v>198</v>
      </c>
      <c r="E7" s="32"/>
      <c r="F7" s="36" t="str">
        <f>IF(R2.06=$Z$1,100%,IF(R2.06=$AA$1,80%,IF(R2.06=$AB$1,50%,IF(R2.06=$AC$1,20%,""))))</f>
        <v/>
      </c>
      <c r="G7" s="30"/>
      <c r="H7" s="31"/>
      <c r="I7" s="109"/>
      <c r="J7" s="31"/>
      <c r="K7" s="295" t="s">
        <v>201</v>
      </c>
    </row>
    <row r="8" spans="1:30" ht="63.75">
      <c r="A8" s="37">
        <v>2.0699999999999998</v>
      </c>
      <c r="B8" s="171" t="s">
        <v>189</v>
      </c>
      <c r="C8" s="174" t="s">
        <v>244</v>
      </c>
      <c r="D8" s="293" t="s">
        <v>199</v>
      </c>
      <c r="E8" s="32"/>
      <c r="F8" s="36" t="str">
        <f>IF(R2.07=$Z$1,100%,IF(R2.07=$AA$1,80%,IF(R2.07=$AB$1,50%,IF(R2.07=$AC$1,20%,""))))</f>
        <v/>
      </c>
      <c r="G8" s="30"/>
      <c r="H8" s="31"/>
      <c r="I8" s="109"/>
      <c r="J8" s="31"/>
      <c r="K8" s="295" t="s">
        <v>202</v>
      </c>
    </row>
    <row r="9" spans="1:30">
      <c r="A9" s="260" t="s">
        <v>22</v>
      </c>
      <c r="B9" s="261"/>
      <c r="C9" s="262"/>
      <c r="D9" s="263"/>
      <c r="E9" s="264"/>
      <c r="F9" s="264"/>
      <c r="G9" s="261"/>
      <c r="H9" s="264"/>
      <c r="I9" s="265"/>
      <c r="J9" s="264"/>
      <c r="K9" s="266"/>
    </row>
    <row r="10" spans="1:30">
      <c r="A10" s="237" t="s">
        <v>194</v>
      </c>
      <c r="B10" s="238"/>
      <c r="C10" s="238"/>
      <c r="D10" s="239"/>
      <c r="E10" s="239"/>
      <c r="F10" s="239"/>
      <c r="G10" s="238"/>
      <c r="H10" s="239"/>
      <c r="I10" s="240"/>
      <c r="J10" s="239"/>
      <c r="K10" s="267"/>
    </row>
    <row r="11" spans="1:30" ht="204">
      <c r="A11" s="38">
        <v>2.1</v>
      </c>
      <c r="B11" s="172" t="s">
        <v>190</v>
      </c>
      <c r="C11" s="175" t="s">
        <v>244</v>
      </c>
      <c r="D11" s="293" t="s">
        <v>23</v>
      </c>
      <c r="E11" s="32"/>
      <c r="F11" s="36" t="str">
        <f>IF(R2.10=$Z$1,100%,IF(R2.10=$AA$1,80%,IF(R2.10=$AB$1,50%,IF(R2.10=$AC$1,20%,""))))</f>
        <v/>
      </c>
      <c r="G11" s="30"/>
      <c r="H11" s="31"/>
      <c r="I11" s="109"/>
      <c r="J11" s="31"/>
      <c r="K11" s="295" t="s">
        <v>151</v>
      </c>
    </row>
    <row r="12" spans="1:30">
      <c r="A12" s="237" t="s">
        <v>195</v>
      </c>
      <c r="B12" s="238"/>
      <c r="C12" s="238"/>
      <c r="D12" s="239"/>
      <c r="E12" s="239"/>
      <c r="F12" s="239"/>
      <c r="G12" s="238"/>
      <c r="H12" s="239"/>
      <c r="I12" s="240"/>
      <c r="J12" s="239"/>
      <c r="K12" s="267"/>
    </row>
    <row r="13" spans="1:30" ht="165.75">
      <c r="A13" s="37">
        <v>2.11</v>
      </c>
      <c r="B13" s="13" t="s">
        <v>243</v>
      </c>
      <c r="C13" s="13" t="s">
        <v>249</v>
      </c>
      <c r="D13" s="293" t="s">
        <v>24</v>
      </c>
      <c r="E13" s="32"/>
      <c r="F13" s="36" t="str">
        <f>IF(R2.11=$Z$1,100%,IF(R2.11=$AA$1,80%,IF(R2.11=$AB$1,50%,IF(R2.11=$AC$1,20%,""))))</f>
        <v/>
      </c>
      <c r="G13" s="30"/>
      <c r="H13" s="31"/>
      <c r="I13" s="109"/>
      <c r="J13" s="31"/>
      <c r="K13" s="295" t="s">
        <v>152</v>
      </c>
    </row>
    <row r="14" spans="1:30">
      <c r="A14" s="237" t="s">
        <v>196</v>
      </c>
      <c r="B14" s="238"/>
      <c r="C14" s="238"/>
      <c r="D14" s="239"/>
      <c r="E14" s="239"/>
      <c r="F14" s="239"/>
      <c r="G14" s="238"/>
      <c r="H14" s="239"/>
      <c r="I14" s="240"/>
      <c r="J14" s="239"/>
      <c r="K14" s="267"/>
    </row>
    <row r="15" spans="1:30" ht="178.5">
      <c r="A15" s="37">
        <v>2.12</v>
      </c>
      <c r="B15" s="172" t="s">
        <v>191</v>
      </c>
      <c r="C15" s="175" t="s">
        <v>244</v>
      </c>
      <c r="D15" s="293" t="s">
        <v>25</v>
      </c>
      <c r="E15" s="32"/>
      <c r="F15" s="36" t="str">
        <f>IF(R2.12=$Z$1,100%,IF(R2.12=$AA$1,80%,IF(R2.12=$AB$1,50%,IF(R2.12=$AC$1,20%,""))))</f>
        <v/>
      </c>
      <c r="G15" s="30"/>
      <c r="H15" s="31"/>
      <c r="I15" s="109"/>
      <c r="J15" s="31"/>
      <c r="K15" s="295" t="s">
        <v>153</v>
      </c>
    </row>
  </sheetData>
  <autoFilter ref="A3:K15" xr:uid="{00000000-0009-0000-0000-000004000000}"/>
  <conditionalFormatting sqref="E6:E9">
    <cfRule type="cellIs" dxfId="33" priority="3" operator="equal">
      <formula>"Not met"</formula>
    </cfRule>
  </conditionalFormatting>
  <conditionalFormatting sqref="E11">
    <cfRule type="cellIs" dxfId="32" priority="5" operator="equal">
      <formula>"Not met"</formula>
    </cfRule>
  </conditionalFormatting>
  <conditionalFormatting sqref="E13">
    <cfRule type="cellIs" dxfId="31" priority="4" operator="equal">
      <formula>"Not met"</formula>
    </cfRule>
  </conditionalFormatting>
  <conditionalFormatting sqref="E4:F4">
    <cfRule type="cellIs" dxfId="30" priority="13" operator="equal">
      <formula>"Not met"</formula>
    </cfRule>
  </conditionalFormatting>
  <conditionalFormatting sqref="E15">
    <cfRule type="cellIs" dxfId="0" priority="1" operator="equal">
      <formula>"Not met"</formula>
    </cfRule>
  </conditionalFormatting>
  <dataValidations count="4">
    <dataValidation type="list" allowBlank="1" showInputMessage="1" showErrorMessage="1" sqref="J13:J15 J5:J11" xr:uid="{00000000-0002-0000-0400-000000000000}">
      <formula1>$Z$2:$AB$2</formula1>
    </dataValidation>
    <dataValidation type="list" allowBlank="1" showInputMessage="1" showErrorMessage="1" sqref="E5:E11 E13:E15" xr:uid="{00000000-0002-0000-0400-000001000000}">
      <formula1>$Z$1:$AC$1</formula1>
    </dataValidation>
    <dataValidation allowBlank="1" showInputMessage="1" showErrorMessage="1" prompt="Value must be between 0% to 100%." sqref="F15 F13 F11 F6:F8" xr:uid="{00000000-0002-0000-0400-000002000000}"/>
    <dataValidation type="date" allowBlank="1" showInputMessage="1" showErrorMessage="1" prompt="Enter a date value (for example, 19/10/2020)" sqref="I4:I15" xr:uid="{00000000-0002-0000-0400-000003000000}">
      <formula1>StartDate</formula1>
      <formula2>EndDate</formula2>
    </dataValidation>
  </dataValidations>
  <hyperlinks>
    <hyperlink ref="K6" location="'Part-TL'!T2.05" display="Click here to navigate to the task list for Action 2.5" xr:uid="{00000000-0004-0000-0400-000005000000}"/>
    <hyperlink ref="K7" location="'Part-TL'!T2.06" display="Click here to navigate to the task list for Action 2.6" xr:uid="{00000000-0004-0000-0400-000006000000}"/>
    <hyperlink ref="K8" location="'Part-TL'!T2.07" display="Click here to navigate to the task list for Action 2.7" xr:uid="{00000000-0004-0000-0400-000007000000}"/>
    <hyperlink ref="K11" location="'Part-TL'!T2.10" display="Click here to navigate to the task list for Action 2.10" xr:uid="{00000000-0004-0000-0400-00000A000000}"/>
    <hyperlink ref="K13" location="'Part-TL'!T2.11" display="Click here to navigate to the task list for Action 2.11" xr:uid="{00000000-0004-0000-0400-00000B000000}"/>
    <hyperlink ref="K15" location="'Part-TL'!T2.12" display="Click here to navigate to the task list for Action 2.12" xr:uid="{00000000-0004-0000-0400-00000C000000}"/>
    <hyperlink ref="D6" location="'Part-EL'!E2.05" display="Click here to navigate to the list of evidence for Action 2.5" xr:uid="{00000000-0004-0000-0400-000012000000}"/>
    <hyperlink ref="D7" location="'Part-EL'!E2.06" display="Click here to navigate to the list of evidence for Action 2.6" xr:uid="{00000000-0004-0000-0400-000013000000}"/>
    <hyperlink ref="D8" location="'Part-EL'!E2.07" display="Click here to navigate to the list of evidence for Action 2.7" xr:uid="{00000000-0004-0000-0400-000014000000}"/>
    <hyperlink ref="D11" location="'Part-EL'!E2.10" display="Click here to navigate to the list of evidence for Action 2.10" xr:uid="{00000000-0004-0000-0400-000017000000}"/>
    <hyperlink ref="D13" location="'Part-EL'!E2.11" display="Click here to navigate to the list of evidence for Action 2.11" xr:uid="{00000000-0004-0000-0400-000018000000}"/>
    <hyperlink ref="D15" location="'Part-EL'!E2.12" display="Click here to navigate to the list of evidence for Action 2.12" xr:uid="{00000000-0004-0000-0400-000019000000}"/>
  </hyperlinks>
  <pageMargins left="0.23622047244094491" right="0.23622047244094491" top="0.74803149606299213" bottom="0.74803149606299213" header="0.31496062992125984" footer="0.31496062992125984"/>
  <pageSetup paperSize="8" pageOrder="overThenDown" orientation="landscape" r:id="rId1"/>
  <headerFooter>
    <oddHeader>&amp;C&amp;"Aptos"&amp;12&amp;KFF0000 OFFICIAL&amp;1#_x000D_</oddHeader>
    <oddFooter>&amp;L&amp;8&amp;A&amp;C_x000D_&amp;1#&amp;"Aptos"&amp;12&amp;KFF0000 OFFICIAL&amp;R&amp;8Page &amp;P of &amp;N | &amp;D | &amp;T</oddFooter>
  </headerFooter>
  <colBreaks count="1" manualBreakCount="1">
    <brk id="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ECF2"/>
  </sheetPr>
  <dimension ref="A1:E40"/>
  <sheetViews>
    <sheetView showGridLines="0" workbookViewId="0">
      <pane ySplit="5" topLeftCell="A18" activePane="bottomLeft" state="frozen"/>
      <selection activeCell="C3" sqref="C3"/>
      <selection pane="bottomLeft" activeCell="B36" sqref="B36"/>
    </sheetView>
  </sheetViews>
  <sheetFormatPr defaultColWidth="0" defaultRowHeight="12.75"/>
  <cols>
    <col min="1" max="1" width="1.7109375" customWidth="1"/>
    <col min="2" max="2" width="6.7109375" customWidth="1"/>
    <col min="3" max="4" width="91.7109375" customWidth="1"/>
    <col min="5" max="5" width="1.7109375" customWidth="1"/>
    <col min="6" max="16384" width="9.140625" hidden="1"/>
  </cols>
  <sheetData>
    <row r="1" spans="2:4" s="287" customFormat="1">
      <c r="B1" s="290" t="s">
        <v>264</v>
      </c>
    </row>
    <row r="3" spans="2:4" ht="25.5">
      <c r="B3" s="28" t="s">
        <v>19</v>
      </c>
    </row>
    <row r="5" spans="2:4" s="126" customFormat="1" ht="25.5" customHeight="1">
      <c r="B5" s="123" t="s">
        <v>1</v>
      </c>
      <c r="C5" s="129" t="s">
        <v>140</v>
      </c>
      <c r="D5" s="130" t="s">
        <v>141</v>
      </c>
    </row>
    <row r="6" spans="2:4">
      <c r="B6" s="72" t="s">
        <v>21</v>
      </c>
      <c r="C6" s="90"/>
      <c r="D6" s="91"/>
    </row>
    <row r="7" spans="2:4">
      <c r="B7" s="82" t="s">
        <v>192</v>
      </c>
      <c r="C7" s="88"/>
      <c r="D7" s="89"/>
    </row>
    <row r="8" spans="2:4">
      <c r="B8" s="297">
        <v>2.0499999999999998</v>
      </c>
      <c r="C8" s="74" t="s">
        <v>134</v>
      </c>
      <c r="D8" s="87"/>
    </row>
    <row r="9" spans="2:4">
      <c r="B9" s="147"/>
      <c r="C9" s="74" t="s">
        <v>135</v>
      </c>
      <c r="D9" s="87"/>
    </row>
    <row r="10" spans="2:4">
      <c r="B10" s="147"/>
      <c r="C10" s="74" t="s">
        <v>136</v>
      </c>
      <c r="D10" s="87"/>
    </row>
    <row r="11" spans="2:4">
      <c r="B11" s="147"/>
      <c r="C11" s="74" t="s">
        <v>137</v>
      </c>
      <c r="D11" s="87"/>
    </row>
    <row r="12" spans="2:4">
      <c r="B12" s="147"/>
      <c r="C12" s="74" t="s">
        <v>138</v>
      </c>
      <c r="D12" s="87"/>
    </row>
    <row r="13" spans="2:4">
      <c r="B13" s="297">
        <v>2.06</v>
      </c>
      <c r="C13" s="74" t="s">
        <v>134</v>
      </c>
      <c r="D13" s="87"/>
    </row>
    <row r="14" spans="2:4">
      <c r="B14" s="147"/>
      <c r="C14" s="74" t="s">
        <v>135</v>
      </c>
      <c r="D14" s="87"/>
    </row>
    <row r="15" spans="2:4">
      <c r="B15" s="147"/>
      <c r="C15" s="74" t="s">
        <v>136</v>
      </c>
      <c r="D15" s="87"/>
    </row>
    <row r="16" spans="2:4">
      <c r="B16" s="147"/>
      <c r="C16" s="74" t="s">
        <v>137</v>
      </c>
      <c r="D16" s="87"/>
    </row>
    <row r="17" spans="2:4">
      <c r="B17" s="147"/>
      <c r="C17" s="74" t="s">
        <v>138</v>
      </c>
      <c r="D17" s="87"/>
    </row>
    <row r="18" spans="2:4">
      <c r="B18" s="297">
        <v>2.0699999999999998</v>
      </c>
      <c r="C18" s="74" t="s">
        <v>134</v>
      </c>
      <c r="D18" s="87"/>
    </row>
    <row r="19" spans="2:4">
      <c r="B19" s="147"/>
      <c r="C19" s="74" t="s">
        <v>135</v>
      </c>
      <c r="D19" s="87"/>
    </row>
    <row r="20" spans="2:4">
      <c r="B20" s="147"/>
      <c r="C20" s="74" t="s">
        <v>136</v>
      </c>
      <c r="D20" s="87"/>
    </row>
    <row r="21" spans="2:4">
      <c r="B21" s="147"/>
      <c r="C21" s="74" t="s">
        <v>137</v>
      </c>
      <c r="D21" s="87"/>
    </row>
    <row r="22" spans="2:4">
      <c r="B22" s="147"/>
      <c r="C22" s="74" t="s">
        <v>138</v>
      </c>
      <c r="D22" s="87"/>
    </row>
    <row r="23" spans="2:4">
      <c r="B23" s="82" t="s">
        <v>203</v>
      </c>
      <c r="C23" s="88"/>
      <c r="D23" s="89"/>
    </row>
    <row r="24" spans="2:4">
      <c r="B24" s="298">
        <v>2.1</v>
      </c>
      <c r="C24" s="74" t="s">
        <v>134</v>
      </c>
      <c r="D24" s="87"/>
    </row>
    <row r="25" spans="2:4">
      <c r="B25" s="147"/>
      <c r="C25" s="74" t="s">
        <v>135</v>
      </c>
      <c r="D25" s="87"/>
    </row>
    <row r="26" spans="2:4">
      <c r="B26" s="147"/>
      <c r="C26" s="74" t="s">
        <v>136</v>
      </c>
      <c r="D26" s="87"/>
    </row>
    <row r="27" spans="2:4">
      <c r="B27" s="147"/>
      <c r="C27" s="74" t="s">
        <v>137</v>
      </c>
      <c r="D27" s="87"/>
    </row>
    <row r="28" spans="2:4">
      <c r="B28" s="147"/>
      <c r="C28" s="74" t="s">
        <v>138</v>
      </c>
      <c r="D28" s="87"/>
    </row>
    <row r="29" spans="2:4">
      <c r="B29" s="82" t="s">
        <v>204</v>
      </c>
      <c r="C29" s="88"/>
      <c r="D29" s="89"/>
    </row>
    <row r="30" spans="2:4">
      <c r="B30" s="297">
        <v>2.11</v>
      </c>
      <c r="C30" s="74" t="s">
        <v>134</v>
      </c>
      <c r="D30" s="87"/>
    </row>
    <row r="31" spans="2:4">
      <c r="B31" s="147"/>
      <c r="C31" s="74" t="s">
        <v>135</v>
      </c>
      <c r="D31" s="87"/>
    </row>
    <row r="32" spans="2:4">
      <c r="B32" s="147"/>
      <c r="C32" s="74" t="s">
        <v>136</v>
      </c>
      <c r="D32" s="87"/>
    </row>
    <row r="33" spans="2:4">
      <c r="B33" s="147"/>
      <c r="C33" s="74" t="s">
        <v>137</v>
      </c>
      <c r="D33" s="87"/>
    </row>
    <row r="34" spans="2:4">
      <c r="B34" s="147"/>
      <c r="C34" s="74" t="s">
        <v>138</v>
      </c>
      <c r="D34" s="87"/>
    </row>
    <row r="35" spans="2:4">
      <c r="B35" s="82" t="s">
        <v>196</v>
      </c>
      <c r="C35" s="88"/>
      <c r="D35" s="89"/>
    </row>
    <row r="36" spans="2:4">
      <c r="B36" s="297">
        <v>2.12</v>
      </c>
      <c r="C36" s="74" t="s">
        <v>134</v>
      </c>
      <c r="D36" s="87"/>
    </row>
    <row r="37" spans="2:4">
      <c r="B37" s="147"/>
      <c r="C37" s="74" t="s">
        <v>135</v>
      </c>
      <c r="D37" s="87"/>
    </row>
    <row r="38" spans="2:4">
      <c r="B38" s="147"/>
      <c r="C38" s="74" t="s">
        <v>136</v>
      </c>
      <c r="D38" s="87"/>
    </row>
    <row r="39" spans="2:4">
      <c r="B39" s="147"/>
      <c r="C39" s="74" t="s">
        <v>137</v>
      </c>
      <c r="D39" s="87"/>
    </row>
    <row r="40" spans="2:4">
      <c r="B40" s="147"/>
      <c r="C40" s="74" t="s">
        <v>138</v>
      </c>
      <c r="D40" s="87"/>
    </row>
  </sheetData>
  <autoFilter ref="B5:D40" xr:uid="{00000000-0009-0000-0000-000005000000}"/>
  <hyperlinks>
    <hyperlink ref="B8" location="Partnering!A2.05" display="Partnering!A2.05" xr:uid="{00000000-0004-0000-0500-000004000000}"/>
    <hyperlink ref="B13" location="Partnering!A2.06" display="Partnering!A2.06" xr:uid="{00000000-0004-0000-0500-000005000000}"/>
    <hyperlink ref="B18" location="Partnering!A2.07" display="Partnering!A2.07" xr:uid="{00000000-0004-0000-0500-000006000000}"/>
    <hyperlink ref="B24" location="Partnering!A2.10" display="Partnering!A2.10" xr:uid="{00000000-0004-0000-0500-000009000000}"/>
    <hyperlink ref="B30" location="Partnering!A2.11" display="Partnering!A2.11" xr:uid="{00000000-0004-0000-0500-00000A000000}"/>
    <hyperlink ref="B36" location="Partnering!A2.12" display="Partnering!A2.12" xr:uid="{00000000-0004-0000-0500-00000B000000}"/>
  </hyperlinks>
  <pageMargins left="0.23622047244094491" right="0.23622047244094491" top="0.74803149606299213" bottom="0.74803149606299213" header="0.31496062992125984" footer="0.31496062992125984"/>
  <pageSetup paperSize="9"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ECF2"/>
    <pageSetUpPr fitToPage="1"/>
  </sheetPr>
  <dimension ref="A1:AC41"/>
  <sheetViews>
    <sheetView showGridLines="0" workbookViewId="0">
      <pane ySplit="5" topLeftCell="A6" activePane="bottomLeft" state="frozen"/>
      <selection activeCell="C4" sqref="C4"/>
      <selection pane="bottomLeft" activeCell="A6" sqref="A6"/>
    </sheetView>
  </sheetViews>
  <sheetFormatPr defaultColWidth="0" defaultRowHeight="12.75"/>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s="287" customFormat="1">
      <c r="B1" s="290" t="s">
        <v>265</v>
      </c>
      <c r="AA1" s="287" t="s">
        <v>38</v>
      </c>
      <c r="AB1" s="287" t="s">
        <v>39</v>
      </c>
      <c r="AC1" s="287" t="s">
        <v>40</v>
      </c>
    </row>
    <row r="3" spans="2:29" ht="25.5">
      <c r="B3" s="28" t="s">
        <v>19</v>
      </c>
    </row>
    <row r="5" spans="2:29" ht="25.5">
      <c r="B5" s="113" t="s">
        <v>1</v>
      </c>
      <c r="C5" s="114" t="s">
        <v>5</v>
      </c>
      <c r="D5" s="118" t="s">
        <v>6</v>
      </c>
      <c r="E5" s="119" t="s">
        <v>157</v>
      </c>
      <c r="F5" s="120" t="s">
        <v>8</v>
      </c>
    </row>
    <row r="6" spans="2:29">
      <c r="B6" s="72" t="s">
        <v>21</v>
      </c>
      <c r="C6" s="90"/>
      <c r="D6" s="100"/>
      <c r="E6" s="103"/>
      <c r="F6" s="101"/>
    </row>
    <row r="7" spans="2:29">
      <c r="B7" s="82" t="s">
        <v>192</v>
      </c>
      <c r="C7" s="88"/>
      <c r="D7" s="99"/>
      <c r="E7" s="102"/>
      <c r="F7" s="141"/>
    </row>
    <row r="8" spans="2:29">
      <c r="B8" s="297">
        <v>2.0499999999999998</v>
      </c>
      <c r="C8" s="74" t="s">
        <v>142</v>
      </c>
      <c r="D8" s="97"/>
      <c r="E8" s="98"/>
      <c r="F8" s="142"/>
    </row>
    <row r="9" spans="2:29">
      <c r="B9" s="147"/>
      <c r="C9" s="74" t="s">
        <v>143</v>
      </c>
      <c r="D9" s="97"/>
      <c r="E9" s="98"/>
      <c r="F9" s="142"/>
    </row>
    <row r="10" spans="2:29">
      <c r="B10" s="147"/>
      <c r="C10" s="74" t="s">
        <v>144</v>
      </c>
      <c r="D10" s="97"/>
      <c r="E10" s="98"/>
      <c r="F10" s="142"/>
    </row>
    <row r="11" spans="2:29">
      <c r="B11" s="147"/>
      <c r="C11" s="74" t="s">
        <v>145</v>
      </c>
      <c r="D11" s="97"/>
      <c r="E11" s="98"/>
      <c r="F11" s="142"/>
    </row>
    <row r="12" spans="2:29">
      <c r="B12" s="147"/>
      <c r="C12" s="74" t="s">
        <v>146</v>
      </c>
      <c r="D12" s="97"/>
      <c r="E12" s="98"/>
      <c r="F12" s="142"/>
    </row>
    <row r="13" spans="2:29">
      <c r="B13" s="297">
        <v>2.06</v>
      </c>
      <c r="C13" s="74" t="s">
        <v>142</v>
      </c>
      <c r="D13" s="97"/>
      <c r="E13" s="98"/>
      <c r="F13" s="142"/>
    </row>
    <row r="14" spans="2:29">
      <c r="B14" s="147"/>
      <c r="C14" s="74" t="s">
        <v>143</v>
      </c>
      <c r="D14" s="97"/>
      <c r="E14" s="98"/>
      <c r="F14" s="142"/>
    </row>
    <row r="15" spans="2:29">
      <c r="B15" s="147"/>
      <c r="C15" s="74" t="s">
        <v>144</v>
      </c>
      <c r="D15" s="97"/>
      <c r="E15" s="98"/>
      <c r="F15" s="142"/>
    </row>
    <row r="16" spans="2:29">
      <c r="B16" s="147"/>
      <c r="C16" s="74" t="s">
        <v>145</v>
      </c>
      <c r="D16" s="97"/>
      <c r="E16" s="98"/>
      <c r="F16" s="142"/>
    </row>
    <row r="17" spans="2:6">
      <c r="B17" s="147"/>
      <c r="C17" s="74" t="s">
        <v>146</v>
      </c>
      <c r="D17" s="97"/>
      <c r="E17" s="98"/>
      <c r="F17" s="142"/>
    </row>
    <row r="18" spans="2:6">
      <c r="B18" s="297">
        <v>2.0699999999999998</v>
      </c>
      <c r="C18" s="74" t="s">
        <v>142</v>
      </c>
      <c r="D18" s="97"/>
      <c r="E18" s="98"/>
      <c r="F18" s="142"/>
    </row>
    <row r="19" spans="2:6">
      <c r="B19" s="147"/>
      <c r="C19" s="74" t="s">
        <v>143</v>
      </c>
      <c r="D19" s="97"/>
      <c r="E19" s="98"/>
      <c r="F19" s="142"/>
    </row>
    <row r="20" spans="2:6">
      <c r="B20" s="147"/>
      <c r="C20" s="74" t="s">
        <v>144</v>
      </c>
      <c r="D20" s="97"/>
      <c r="E20" s="98"/>
      <c r="F20" s="142"/>
    </row>
    <row r="21" spans="2:6">
      <c r="B21" s="147"/>
      <c r="C21" s="74" t="s">
        <v>145</v>
      </c>
      <c r="D21" s="97"/>
      <c r="E21" s="98"/>
      <c r="F21" s="142"/>
    </row>
    <row r="22" spans="2:6">
      <c r="B22" s="147"/>
      <c r="C22" s="74" t="s">
        <v>146</v>
      </c>
      <c r="D22" s="97"/>
      <c r="E22" s="98"/>
      <c r="F22" s="142"/>
    </row>
    <row r="23" spans="2:6">
      <c r="B23" s="72" t="s">
        <v>205</v>
      </c>
      <c r="C23" s="90"/>
      <c r="D23" s="100"/>
      <c r="E23" s="103"/>
      <c r="F23" s="101"/>
    </row>
    <row r="24" spans="2:6">
      <c r="B24" s="82" t="s">
        <v>194</v>
      </c>
      <c r="C24" s="88"/>
      <c r="D24" s="99"/>
      <c r="E24" s="102"/>
      <c r="F24" s="141"/>
    </row>
    <row r="25" spans="2:6">
      <c r="B25" s="298">
        <v>2.1</v>
      </c>
      <c r="C25" s="74" t="s">
        <v>142</v>
      </c>
      <c r="D25" s="97"/>
      <c r="E25" s="98"/>
      <c r="F25" s="142"/>
    </row>
    <row r="26" spans="2:6">
      <c r="B26" s="147"/>
      <c r="C26" s="74" t="s">
        <v>143</v>
      </c>
      <c r="D26" s="97"/>
      <c r="E26" s="98"/>
      <c r="F26" s="142"/>
    </row>
    <row r="27" spans="2:6">
      <c r="B27" s="147"/>
      <c r="C27" s="74" t="s">
        <v>144</v>
      </c>
      <c r="D27" s="97"/>
      <c r="E27" s="98"/>
      <c r="F27" s="142"/>
    </row>
    <row r="28" spans="2:6">
      <c r="B28" s="147"/>
      <c r="C28" s="74" t="s">
        <v>145</v>
      </c>
      <c r="D28" s="97"/>
      <c r="E28" s="98"/>
      <c r="F28" s="142"/>
    </row>
    <row r="29" spans="2:6">
      <c r="B29" s="147"/>
      <c r="C29" s="74" t="s">
        <v>146</v>
      </c>
      <c r="D29" s="97"/>
      <c r="E29" s="98"/>
      <c r="F29" s="142"/>
    </row>
    <row r="30" spans="2:6">
      <c r="B30" s="82" t="s">
        <v>195</v>
      </c>
      <c r="C30" s="88"/>
      <c r="D30" s="99"/>
      <c r="E30" s="102"/>
      <c r="F30" s="141"/>
    </row>
    <row r="31" spans="2:6">
      <c r="B31" s="297">
        <v>2.11</v>
      </c>
      <c r="C31" s="74" t="s">
        <v>142</v>
      </c>
      <c r="D31" s="97"/>
      <c r="E31" s="98"/>
      <c r="F31" s="142"/>
    </row>
    <row r="32" spans="2:6">
      <c r="B32" s="147"/>
      <c r="C32" s="74" t="s">
        <v>143</v>
      </c>
      <c r="D32" s="97"/>
      <c r="E32" s="98"/>
      <c r="F32" s="142"/>
    </row>
    <row r="33" spans="2:6">
      <c r="B33" s="147"/>
      <c r="C33" s="74" t="s">
        <v>144</v>
      </c>
      <c r="D33" s="97"/>
      <c r="E33" s="98"/>
      <c r="F33" s="142"/>
    </row>
    <row r="34" spans="2:6">
      <c r="B34" s="147"/>
      <c r="C34" s="74" t="s">
        <v>145</v>
      </c>
      <c r="D34" s="97"/>
      <c r="E34" s="98"/>
      <c r="F34" s="142"/>
    </row>
    <row r="35" spans="2:6">
      <c r="B35" s="147"/>
      <c r="C35" s="74" t="s">
        <v>146</v>
      </c>
      <c r="D35" s="97"/>
      <c r="E35" s="98"/>
      <c r="F35" s="142"/>
    </row>
    <row r="36" spans="2:6">
      <c r="B36" s="82" t="s">
        <v>196</v>
      </c>
      <c r="C36" s="88"/>
      <c r="D36" s="99"/>
      <c r="E36" s="102"/>
      <c r="F36" s="141"/>
    </row>
    <row r="37" spans="2:6">
      <c r="B37" s="297">
        <v>2.12</v>
      </c>
      <c r="C37" s="74" t="s">
        <v>142</v>
      </c>
      <c r="D37" s="97"/>
      <c r="E37" s="98"/>
      <c r="F37" s="142"/>
    </row>
    <row r="38" spans="2:6">
      <c r="B38" s="147"/>
      <c r="C38" s="74" t="s">
        <v>143</v>
      </c>
      <c r="D38" s="97"/>
      <c r="E38" s="98"/>
      <c r="F38" s="142"/>
    </row>
    <row r="39" spans="2:6">
      <c r="B39" s="147"/>
      <c r="C39" s="74" t="s">
        <v>144</v>
      </c>
      <c r="D39" s="97"/>
      <c r="E39" s="98"/>
      <c r="F39" s="142"/>
    </row>
    <row r="40" spans="2:6">
      <c r="B40" s="147"/>
      <c r="C40" s="74" t="s">
        <v>145</v>
      </c>
      <c r="D40" s="97"/>
      <c r="E40" s="98"/>
      <c r="F40" s="142"/>
    </row>
    <row r="41" spans="2:6">
      <c r="B41" s="147"/>
      <c r="C41" s="74" t="s">
        <v>146</v>
      </c>
      <c r="D41" s="97"/>
      <c r="E41" s="98"/>
      <c r="F41" s="142"/>
    </row>
  </sheetData>
  <autoFilter ref="B5:F41" xr:uid="{00000000-0009-0000-0000-000006000000}"/>
  <dataValidations count="2">
    <dataValidation type="list" allowBlank="1" showInputMessage="1" showErrorMessage="1" sqref="F31:F41 F7:F29" xr:uid="{00000000-0002-0000-0600-000000000000}">
      <formula1>$AA$1:$AC$1</formula1>
    </dataValidation>
    <dataValidation type="date" allowBlank="1" showInputMessage="1" showErrorMessage="1" prompt="Enter a date value (for example, 19/10/2020)" sqref="E6:E41" xr:uid="{00000000-0002-0000-0600-000001000000}">
      <formula1>StartDate</formula1>
      <formula2>EndDate</formula2>
    </dataValidation>
  </dataValidations>
  <hyperlinks>
    <hyperlink ref="B8" location="Partnering!A2.05" display="Partnering!A2.05" xr:uid="{00000000-0004-0000-0600-000004000000}"/>
    <hyperlink ref="B13" location="Partnering!A2.06" display="Partnering!A2.06" xr:uid="{00000000-0004-0000-0600-000005000000}"/>
    <hyperlink ref="B18" location="Partnering!A2.07" display="Partnering!A2.07" xr:uid="{00000000-0004-0000-0600-000006000000}"/>
    <hyperlink ref="B25" location="Partnering!A2.10" display="Partnering!A2.10" xr:uid="{00000000-0004-0000-0600-000009000000}"/>
    <hyperlink ref="B31" location="Partnering!A2.11" display="Partnering!A2.11" xr:uid="{00000000-0004-0000-0600-00000A000000}"/>
    <hyperlink ref="B37" location="Partnering!A2.12" display="Partnering!A2.12" xr:uid="{00000000-0004-0000-0600-00000B000000}"/>
  </hyperlinks>
  <pageMargins left="0.23622047244094491" right="0.23622047244094491" top="0.74803149606299213" bottom="0.74803149606299213" header="0.31496062992125984" footer="0.31496062992125984"/>
  <pageSetup paperSize="9" scale="75" fitToHeight="0"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sheetPr>
  <dimension ref="A1:K46"/>
  <sheetViews>
    <sheetView showGridLines="0" workbookViewId="0">
      <pane ySplit="1" topLeftCell="A2" activePane="bottomLeft" state="frozen"/>
      <selection activeCell="C9" sqref="C9"/>
      <selection pane="bottomLeft" activeCell="A47" sqref="A47:XFD53"/>
    </sheetView>
  </sheetViews>
  <sheetFormatPr defaultRowHeight="12.75"/>
  <cols>
    <col min="1" max="1" width="14" bestFit="1" customWidth="1"/>
    <col min="2" max="2" width="10" customWidth="1"/>
    <col min="3" max="3" width="44.7109375" bestFit="1" customWidth="1"/>
    <col min="4" max="4" width="10" customWidth="1"/>
    <col min="5" max="5" width="12.7109375" customWidth="1"/>
    <col min="6" max="6" width="10" customWidth="1"/>
    <col min="7" max="7" width="12.7109375" customWidth="1"/>
    <col min="11" max="11" width="16.7109375" bestFit="1" customWidth="1"/>
  </cols>
  <sheetData>
    <row r="1" spans="1:11">
      <c r="A1" s="1" t="s">
        <v>60</v>
      </c>
      <c r="B1" s="1" t="s">
        <v>41</v>
      </c>
      <c r="C1" s="1" t="s">
        <v>61</v>
      </c>
      <c r="D1" s="1" t="s">
        <v>62</v>
      </c>
      <c r="E1" s="1" t="s">
        <v>63</v>
      </c>
      <c r="F1" s="1" t="s">
        <v>64</v>
      </c>
      <c r="G1" s="1" t="s">
        <v>65</v>
      </c>
      <c r="J1" s="1" t="s">
        <v>160</v>
      </c>
      <c r="K1" s="139">
        <v>32874</v>
      </c>
    </row>
    <row r="2" spans="1:11">
      <c r="A2" s="1"/>
      <c r="B2" s="1"/>
      <c r="C2" s="1" t="s">
        <v>66</v>
      </c>
      <c r="D2" s="1"/>
      <c r="E2" s="1"/>
      <c r="F2" s="1"/>
      <c r="G2" s="1"/>
      <c r="J2" t="s">
        <v>161</v>
      </c>
      <c r="K2" s="139">
        <v>73415</v>
      </c>
    </row>
    <row r="3" spans="1:11">
      <c r="A3" s="1"/>
      <c r="B3" s="1"/>
      <c r="C3" s="1" t="s">
        <v>9</v>
      </c>
      <c r="D3" s="1"/>
      <c r="E3" s="1"/>
      <c r="F3" s="1"/>
      <c r="G3" s="1"/>
    </row>
    <row r="4" spans="1:11">
      <c r="A4" s="1"/>
      <c r="B4" s="1"/>
      <c r="C4" s="1" t="s">
        <v>9</v>
      </c>
      <c r="D4" s="1"/>
      <c r="E4" s="1"/>
      <c r="F4" s="1"/>
      <c r="G4" s="1"/>
    </row>
    <row r="5" spans="1:11">
      <c r="A5" s="1" t="s">
        <v>67</v>
      </c>
      <c r="B5" s="1" t="s">
        <v>68</v>
      </c>
      <c r="C5" s="1">
        <f t="shared" ref="C5" ca="1" si="0">INDIRECT("'"&amp;A5&amp;"'!"&amp;B5)</f>
        <v>1.01</v>
      </c>
      <c r="D5" s="1" t="s">
        <v>69</v>
      </c>
      <c r="E5" s="1">
        <f t="shared" ref="E5" ca="1" si="1">INDIRECT("'"&amp;A5&amp;"'!"&amp;D5)</f>
        <v>0</v>
      </c>
      <c r="F5" s="1" t="s">
        <v>70</v>
      </c>
      <c r="G5" s="3" t="str">
        <f t="shared" ref="G5" ca="1" si="2">INDIRECT("'"&amp;A5&amp;"'!"&amp;F5)</f>
        <v/>
      </c>
    </row>
    <row r="6" spans="1:11">
      <c r="A6" s="1" t="s">
        <v>67</v>
      </c>
      <c r="B6" s="1" t="s">
        <v>71</v>
      </c>
      <c r="C6" s="1">
        <f t="shared" ref="C6:C7" ca="1" si="3">INDIRECT("'"&amp;A6&amp;"'!"&amp;B6)</f>
        <v>1.03</v>
      </c>
      <c r="D6" s="1" t="s">
        <v>72</v>
      </c>
      <c r="E6" s="1">
        <f t="shared" ref="E6:E7" ca="1" si="4">INDIRECT("'"&amp;A6&amp;"'!"&amp;D6)</f>
        <v>0</v>
      </c>
      <c r="F6" s="1" t="s">
        <v>73</v>
      </c>
      <c r="G6" s="3" t="str">
        <f t="shared" ref="G6:G7" ca="1" si="5">INDIRECT("'"&amp;A6&amp;"'!"&amp;F6)</f>
        <v/>
      </c>
    </row>
    <row r="7" spans="1:11">
      <c r="A7" s="1" t="s">
        <v>67</v>
      </c>
      <c r="B7" s="1" t="s">
        <v>74</v>
      </c>
      <c r="C7" s="1">
        <f t="shared" ca="1" si="3"/>
        <v>1.04</v>
      </c>
      <c r="D7" s="1" t="s">
        <v>75</v>
      </c>
      <c r="E7" s="1">
        <f t="shared" ca="1" si="4"/>
        <v>0</v>
      </c>
      <c r="F7" s="1" t="s">
        <v>76</v>
      </c>
      <c r="G7" s="3" t="str">
        <f t="shared" ca="1" si="5"/>
        <v/>
      </c>
    </row>
    <row r="8" spans="1:11">
      <c r="A8" s="1"/>
      <c r="B8" s="1"/>
      <c r="C8" s="1" t="s">
        <v>10</v>
      </c>
      <c r="D8" s="1"/>
      <c r="E8" s="1"/>
      <c r="F8" s="1"/>
      <c r="G8" s="1"/>
    </row>
    <row r="9" spans="1:11">
      <c r="A9" s="1"/>
      <c r="B9" s="1"/>
      <c r="C9" s="1" t="s">
        <v>11</v>
      </c>
      <c r="D9" s="1"/>
      <c r="E9" s="1"/>
      <c r="F9" s="1"/>
      <c r="G9" s="1"/>
    </row>
    <row r="10" spans="1:11">
      <c r="A10" s="1" t="s">
        <v>67</v>
      </c>
      <c r="B10" s="1" t="s">
        <v>77</v>
      </c>
      <c r="C10" s="1">
        <f ca="1">INDIRECT("'"&amp;A10&amp;"'!"&amp;B10)</f>
        <v>1.07</v>
      </c>
      <c r="D10" s="1" t="s">
        <v>78</v>
      </c>
      <c r="E10" s="1">
        <f ca="1">INDIRECT("'"&amp;A10&amp;"'!"&amp;D10)</f>
        <v>0</v>
      </c>
      <c r="F10" s="1" t="s">
        <v>79</v>
      </c>
      <c r="G10" s="3" t="str">
        <f ca="1">INDIRECT("'"&amp;A10&amp;"'!"&amp;F10)</f>
        <v/>
      </c>
    </row>
    <row r="11" spans="1:11">
      <c r="A11" s="1" t="s">
        <v>67</v>
      </c>
      <c r="B11" s="1" t="s">
        <v>80</v>
      </c>
      <c r="C11" s="1">
        <f t="shared" ref="C11" ca="1" si="6">INDIRECT("'"&amp;A11&amp;"'!"&amp;B11)</f>
        <v>1.08</v>
      </c>
      <c r="D11" s="1" t="s">
        <v>81</v>
      </c>
      <c r="E11" s="1">
        <f t="shared" ref="E11" ca="1" si="7">INDIRECT("'"&amp;A11&amp;"'!"&amp;D11)</f>
        <v>0</v>
      </c>
      <c r="F11" s="1" t="s">
        <v>82</v>
      </c>
      <c r="G11" s="3" t="str">
        <f t="shared" ref="G11" ca="1" si="8">INDIRECT("'"&amp;A11&amp;"'!"&amp;F11)</f>
        <v/>
      </c>
    </row>
    <row r="12" spans="1:11">
      <c r="A12" s="1" t="s">
        <v>67</v>
      </c>
      <c r="B12" s="1" t="s">
        <v>83</v>
      </c>
      <c r="C12" s="1">
        <f t="shared" ref="C12" ca="1" si="9">INDIRECT("'"&amp;A12&amp;"'!"&amp;B12)</f>
        <v>1.1299999999999999</v>
      </c>
      <c r="D12" s="1" t="s">
        <v>84</v>
      </c>
      <c r="E12" s="1">
        <f t="shared" ref="E12" ca="1" si="10">INDIRECT("'"&amp;A12&amp;"'!"&amp;D12)</f>
        <v>0</v>
      </c>
      <c r="F12" s="1" t="s">
        <v>85</v>
      </c>
      <c r="G12" s="3" t="str">
        <f t="shared" ref="G12" ca="1" si="11">INDIRECT("'"&amp;A12&amp;"'!"&amp;F12)</f>
        <v/>
      </c>
    </row>
    <row r="13" spans="1:11">
      <c r="A13" s="1" t="s">
        <v>67</v>
      </c>
      <c r="B13" s="1" t="s">
        <v>86</v>
      </c>
      <c r="C13" s="1">
        <f ca="1">INDIRECT("'"&amp;A13&amp;"'!"&amp;B13)</f>
        <v>1.1499999999999999</v>
      </c>
      <c r="D13" s="1" t="s">
        <v>87</v>
      </c>
      <c r="E13" s="1">
        <f ca="1">INDIRECT("'"&amp;A13&amp;"'!"&amp;D13)</f>
        <v>0</v>
      </c>
      <c r="F13" s="1" t="s">
        <v>88</v>
      </c>
      <c r="G13" s="3" t="str">
        <f ca="1">INDIRECT("'"&amp;A13&amp;"'!"&amp;F13)</f>
        <v/>
      </c>
    </row>
    <row r="14" spans="1:11">
      <c r="A14" s="1"/>
      <c r="B14" s="1"/>
      <c r="C14" s="1" t="s">
        <v>17</v>
      </c>
      <c r="D14" s="1"/>
      <c r="E14" s="1"/>
      <c r="F14" s="1"/>
      <c r="G14" s="3"/>
    </row>
    <row r="15" spans="1:11">
      <c r="A15" s="1"/>
      <c r="B15" s="1"/>
      <c r="C15" s="1" t="s">
        <v>232</v>
      </c>
      <c r="D15" s="1"/>
      <c r="E15" s="1"/>
      <c r="F15" s="1"/>
      <c r="G15" s="1"/>
    </row>
    <row r="16" spans="1:11">
      <c r="A16" s="1" t="s">
        <v>67</v>
      </c>
      <c r="B16" s="1" t="s">
        <v>89</v>
      </c>
      <c r="C16" s="1">
        <f t="shared" ref="C16" ca="1" si="12">INDIRECT("'"&amp;A16&amp;"'!"&amp;B16)</f>
        <v>1.19</v>
      </c>
      <c r="D16" s="1" t="s">
        <v>90</v>
      </c>
      <c r="E16" s="1">
        <f t="shared" ref="E16" ca="1" si="13">INDIRECT("'"&amp;A16&amp;"'!"&amp;D16)</f>
        <v>0</v>
      </c>
      <c r="F16" s="1" t="s">
        <v>91</v>
      </c>
      <c r="G16" s="3" t="str">
        <f t="shared" ref="G16" ca="1" si="14">INDIRECT("'"&amp;A16&amp;"'!"&amp;F16)</f>
        <v/>
      </c>
    </row>
    <row r="17" spans="1:7">
      <c r="A17" s="1"/>
      <c r="B17" s="1"/>
      <c r="C17" s="1" t="s">
        <v>92</v>
      </c>
      <c r="D17" s="1"/>
      <c r="E17" s="1"/>
      <c r="F17" s="1"/>
      <c r="G17" s="1"/>
    </row>
    <row r="18" spans="1:7">
      <c r="A18" s="1"/>
      <c r="B18" s="1"/>
      <c r="C18" s="1" t="s">
        <v>20</v>
      </c>
      <c r="D18" s="1"/>
      <c r="E18" s="1"/>
      <c r="F18" s="1"/>
      <c r="G18" s="1"/>
    </row>
    <row r="19" spans="1:7">
      <c r="A19" s="1"/>
      <c r="B19" s="1"/>
      <c r="C19" s="1" t="s">
        <v>192</v>
      </c>
      <c r="D19" s="1"/>
      <c r="E19" s="1"/>
      <c r="F19" s="1"/>
      <c r="G19" s="3"/>
    </row>
    <row r="20" spans="1:7">
      <c r="A20" s="1" t="s">
        <v>93</v>
      </c>
      <c r="B20" s="1" t="s">
        <v>94</v>
      </c>
      <c r="C20" s="1">
        <f t="shared" ref="C20" ca="1" si="15">INDIRECT("'"&amp;A20&amp;"'!"&amp;B20)</f>
        <v>2.0499999999999998</v>
      </c>
      <c r="D20" s="1" t="s">
        <v>95</v>
      </c>
      <c r="E20" s="1">
        <f t="shared" ref="E20" ca="1" si="16">INDIRECT("'"&amp;A20&amp;"'!"&amp;D20)</f>
        <v>0</v>
      </c>
      <c r="F20" s="1" t="s">
        <v>96</v>
      </c>
      <c r="G20" s="3" t="str">
        <f t="shared" ref="G20" ca="1" si="17">INDIRECT("'"&amp;A20&amp;"'!"&amp;F20)</f>
        <v/>
      </c>
    </row>
    <row r="21" spans="1:7">
      <c r="A21" s="1" t="s">
        <v>93</v>
      </c>
      <c r="B21" s="1" t="s">
        <v>97</v>
      </c>
      <c r="C21" s="1">
        <f t="shared" ref="C21:C22" ca="1" si="18">INDIRECT("'"&amp;A21&amp;"'!"&amp;B21)</f>
        <v>2.06</v>
      </c>
      <c r="D21" s="1" t="s">
        <v>98</v>
      </c>
      <c r="E21" s="1">
        <f t="shared" ref="E21:E22" ca="1" si="19">INDIRECT("'"&amp;A21&amp;"'!"&amp;D21)</f>
        <v>0</v>
      </c>
      <c r="F21" s="1" t="s">
        <v>99</v>
      </c>
      <c r="G21" s="3" t="str">
        <f t="shared" ref="G21:G22" ca="1" si="20">INDIRECT("'"&amp;A21&amp;"'!"&amp;F21)</f>
        <v/>
      </c>
    </row>
    <row r="22" spans="1:7">
      <c r="A22" s="1" t="s">
        <v>93</v>
      </c>
      <c r="B22" s="1" t="s">
        <v>100</v>
      </c>
      <c r="C22" s="1">
        <f t="shared" ca="1" si="18"/>
        <v>2.0699999999999998</v>
      </c>
      <c r="D22" s="1" t="s">
        <v>101</v>
      </c>
      <c r="E22" s="1">
        <f t="shared" ca="1" si="19"/>
        <v>0</v>
      </c>
      <c r="F22" s="1" t="s">
        <v>102</v>
      </c>
      <c r="G22" s="3" t="str">
        <f t="shared" ca="1" si="20"/>
        <v/>
      </c>
    </row>
    <row r="23" spans="1:7">
      <c r="A23" s="1"/>
      <c r="B23" s="1"/>
      <c r="C23" s="1" t="s">
        <v>203</v>
      </c>
      <c r="D23" s="1"/>
      <c r="E23" s="1"/>
      <c r="F23" s="1"/>
      <c r="G23" s="1"/>
    </row>
    <row r="24" spans="1:7">
      <c r="A24" s="1" t="s">
        <v>93</v>
      </c>
      <c r="B24" s="1" t="s">
        <v>103</v>
      </c>
      <c r="C24" s="35">
        <f t="shared" ref="C24" ca="1" si="21">INDIRECT("'"&amp;A24&amp;"'!"&amp;B24)</f>
        <v>2.1</v>
      </c>
      <c r="D24" s="1" t="s">
        <v>104</v>
      </c>
      <c r="E24" s="1">
        <f t="shared" ref="E24" ca="1" si="22">INDIRECT("'"&amp;A24&amp;"'!"&amp;D24)</f>
        <v>0</v>
      </c>
      <c r="F24" s="1" t="s">
        <v>105</v>
      </c>
      <c r="G24" s="3" t="str">
        <f t="shared" ref="G24" ca="1" si="23">INDIRECT("'"&amp;A24&amp;"'!"&amp;F24)</f>
        <v/>
      </c>
    </row>
    <row r="25" spans="1:7">
      <c r="A25" s="1"/>
      <c r="B25" s="1"/>
      <c r="C25" s="1" t="s">
        <v>195</v>
      </c>
      <c r="D25" s="1"/>
      <c r="E25" s="1"/>
      <c r="F25" s="1"/>
      <c r="G25" s="1"/>
    </row>
    <row r="26" spans="1:7">
      <c r="A26" s="1" t="s">
        <v>93</v>
      </c>
      <c r="B26" s="1" t="s">
        <v>106</v>
      </c>
      <c r="C26" s="1">
        <f t="shared" ref="C26:C28" ca="1" si="24">INDIRECT("'"&amp;A26&amp;"'!"&amp;B26)</f>
        <v>2.11</v>
      </c>
      <c r="D26" s="1" t="s">
        <v>107</v>
      </c>
      <c r="E26" s="1">
        <f t="shared" ref="E26:E28" ca="1" si="25">INDIRECT("'"&amp;A26&amp;"'!"&amp;D26)</f>
        <v>0</v>
      </c>
      <c r="F26" s="1" t="s">
        <v>108</v>
      </c>
      <c r="G26" s="3" t="str">
        <f t="shared" ref="G26:G28" ca="1" si="26">INDIRECT("'"&amp;A26&amp;"'!"&amp;F26)</f>
        <v/>
      </c>
    </row>
    <row r="27" spans="1:7">
      <c r="A27" s="1"/>
      <c r="B27" s="1"/>
      <c r="C27" s="1" t="s">
        <v>196</v>
      </c>
      <c r="D27" s="1"/>
      <c r="E27" s="1"/>
      <c r="F27" s="1"/>
      <c r="G27" s="3"/>
    </row>
    <row r="28" spans="1:7">
      <c r="A28" s="1" t="s">
        <v>93</v>
      </c>
      <c r="B28" s="1" t="s">
        <v>109</v>
      </c>
      <c r="C28" s="1">
        <f t="shared" ca="1" si="24"/>
        <v>2.12</v>
      </c>
      <c r="D28" s="1" t="s">
        <v>110</v>
      </c>
      <c r="E28" s="1">
        <f t="shared" ca="1" si="25"/>
        <v>0</v>
      </c>
      <c r="F28" s="1" t="s">
        <v>111</v>
      </c>
      <c r="G28" s="3" t="str">
        <f t="shared" ca="1" si="26"/>
        <v/>
      </c>
    </row>
    <row r="29" spans="1:7">
      <c r="A29" s="1"/>
      <c r="B29" s="1"/>
      <c r="C29" s="1" t="s">
        <v>112</v>
      </c>
      <c r="D29" s="1"/>
      <c r="E29" s="1"/>
      <c r="F29" s="1"/>
      <c r="G29" s="1"/>
    </row>
    <row r="30" spans="1:7">
      <c r="A30" s="1"/>
      <c r="B30" s="1"/>
      <c r="C30" s="1" t="s">
        <v>27</v>
      </c>
      <c r="D30" s="1"/>
      <c r="E30" s="1"/>
      <c r="F30" s="1"/>
      <c r="G30" s="3"/>
    </row>
    <row r="31" spans="1:7">
      <c r="A31" s="1"/>
      <c r="B31" s="1"/>
      <c r="C31" s="1" t="s">
        <v>216</v>
      </c>
      <c r="D31" s="1"/>
      <c r="E31" s="1"/>
      <c r="F31" s="1"/>
      <c r="G31" s="1"/>
    </row>
    <row r="32" spans="1:7">
      <c r="A32" s="1" t="s">
        <v>113</v>
      </c>
      <c r="B32" s="1" t="s">
        <v>114</v>
      </c>
      <c r="C32" s="1">
        <f t="shared" ref="C32" ca="1" si="27">INDIRECT("'"&amp;A32&amp;"'!"&amp;B32)</f>
        <v>4.0599999999999996</v>
      </c>
      <c r="D32" s="1" t="s">
        <v>115</v>
      </c>
      <c r="E32" s="1">
        <f t="shared" ref="E32" ca="1" si="28">INDIRECT("'"&amp;A32&amp;"'!"&amp;D32)</f>
        <v>0</v>
      </c>
      <c r="F32" s="1" t="s">
        <v>116</v>
      </c>
      <c r="G32" s="3" t="str">
        <f t="shared" ref="G32" ca="1" si="29">INDIRECT("'"&amp;A32&amp;"'!"&amp;F32)</f>
        <v/>
      </c>
    </row>
    <row r="33" spans="1:7">
      <c r="A33" s="1" t="s">
        <v>113</v>
      </c>
      <c r="B33" s="1" t="s">
        <v>117</v>
      </c>
      <c r="C33" s="1">
        <f t="shared" ref="C33:C36" ca="1" si="30">INDIRECT("'"&amp;A33&amp;"'!"&amp;B33)</f>
        <v>4.07</v>
      </c>
      <c r="D33" s="1" t="s">
        <v>118</v>
      </c>
      <c r="E33" s="1">
        <f t="shared" ref="E33:E36" ca="1" si="31">INDIRECT("'"&amp;A33&amp;"'!"&amp;D33)</f>
        <v>0</v>
      </c>
      <c r="F33" s="1" t="s">
        <v>119</v>
      </c>
      <c r="G33" s="3" t="str">
        <f t="shared" ref="G33:G36" ca="1" si="32">INDIRECT("'"&amp;A33&amp;"'!"&amp;F33)</f>
        <v/>
      </c>
    </row>
    <row r="34" spans="1:7">
      <c r="A34" s="1"/>
      <c r="B34" s="1"/>
      <c r="C34" s="1" t="s">
        <v>28</v>
      </c>
      <c r="D34" s="1"/>
      <c r="E34" s="1"/>
      <c r="F34" s="1"/>
      <c r="G34" s="3"/>
    </row>
    <row r="35" spans="1:7">
      <c r="A35" s="1"/>
      <c r="B35" s="1"/>
      <c r="C35" s="1" t="s">
        <v>29</v>
      </c>
      <c r="D35" s="1"/>
      <c r="E35" s="1"/>
      <c r="F35" s="1"/>
      <c r="G35" s="3"/>
    </row>
    <row r="36" spans="1:7">
      <c r="A36" s="1" t="s">
        <v>113</v>
      </c>
      <c r="B36" s="1" t="s">
        <v>120</v>
      </c>
      <c r="C36" s="1">
        <f t="shared" ca="1" si="30"/>
        <v>4.09</v>
      </c>
      <c r="D36" s="1" t="s">
        <v>121</v>
      </c>
      <c r="E36" s="1">
        <f t="shared" ca="1" si="31"/>
        <v>0</v>
      </c>
      <c r="F36" s="1" t="s">
        <v>122</v>
      </c>
      <c r="G36" s="3" t="str">
        <f t="shared" ca="1" si="32"/>
        <v/>
      </c>
    </row>
    <row r="37" spans="1:7">
      <c r="A37" s="1"/>
      <c r="B37" s="1"/>
      <c r="C37" s="1" t="s">
        <v>123</v>
      </c>
      <c r="D37" s="1"/>
      <c r="E37" s="1"/>
      <c r="F37" s="1"/>
      <c r="G37" s="1"/>
    </row>
    <row r="38" spans="1:7">
      <c r="A38" s="1"/>
      <c r="B38" s="1"/>
      <c r="C38" s="1" t="s">
        <v>228</v>
      </c>
      <c r="D38" s="1"/>
      <c r="E38" s="1"/>
      <c r="F38" s="1"/>
      <c r="G38" s="1"/>
    </row>
    <row r="39" spans="1:7">
      <c r="A39" s="1"/>
      <c r="B39" s="1"/>
      <c r="C39" s="1" t="s">
        <v>225</v>
      </c>
      <c r="D39" s="1"/>
      <c r="E39" s="1"/>
      <c r="F39" s="1"/>
      <c r="G39" s="1"/>
    </row>
    <row r="40" spans="1:7">
      <c r="A40" s="1" t="s">
        <v>124</v>
      </c>
      <c r="B40" s="1" t="s">
        <v>125</v>
      </c>
      <c r="C40" s="1">
        <f t="shared" ref="C40:C42" ca="1" si="33">INDIRECT("'"&amp;A40&amp;"'!"&amp;B40)</f>
        <v>5.07</v>
      </c>
      <c r="D40" s="1" t="s">
        <v>126</v>
      </c>
      <c r="E40" s="1">
        <f t="shared" ref="E40:E42" ca="1" si="34">INDIRECT("'"&amp;A40&amp;"'!"&amp;D40)</f>
        <v>0</v>
      </c>
      <c r="F40" s="1" t="s">
        <v>127</v>
      </c>
      <c r="G40" s="3" t="str">
        <f t="shared" ref="G40:G42" ca="1" si="35">INDIRECT("'"&amp;A40&amp;"'!"&amp;F40)</f>
        <v/>
      </c>
    </row>
    <row r="41" spans="1:7">
      <c r="A41" s="1"/>
      <c r="B41" s="1"/>
      <c r="C41" s="1" t="s">
        <v>228</v>
      </c>
      <c r="D41" s="1"/>
      <c r="E41" s="1"/>
      <c r="F41" s="1"/>
      <c r="G41" s="3"/>
    </row>
    <row r="42" spans="1:7">
      <c r="A42" s="1" t="s">
        <v>124</v>
      </c>
      <c r="B42" s="1" t="s">
        <v>128</v>
      </c>
      <c r="C42" s="1">
        <f t="shared" ca="1" si="33"/>
        <v>5.09</v>
      </c>
      <c r="D42" s="1" t="s">
        <v>129</v>
      </c>
      <c r="E42" s="1">
        <f t="shared" ca="1" si="34"/>
        <v>0</v>
      </c>
      <c r="F42" s="1" t="s">
        <v>130</v>
      </c>
      <c r="G42" s="3" t="str">
        <f t="shared" ca="1" si="35"/>
        <v/>
      </c>
    </row>
    <row r="43" spans="1:7">
      <c r="A43" s="1"/>
      <c r="B43" s="1"/>
      <c r="C43" s="1" t="s">
        <v>32</v>
      </c>
      <c r="D43" s="1"/>
      <c r="E43" s="1"/>
      <c r="F43" s="1"/>
      <c r="G43" s="1"/>
    </row>
    <row r="44" spans="1:7">
      <c r="A44" s="1"/>
      <c r="B44" s="1"/>
      <c r="C44" s="1" t="s">
        <v>33</v>
      </c>
      <c r="D44" s="1"/>
      <c r="E44" s="1"/>
      <c r="F44" s="1"/>
      <c r="G44" s="3"/>
    </row>
    <row r="45" spans="1:7">
      <c r="A45" s="1"/>
      <c r="B45" s="1"/>
      <c r="C45" s="1" t="s">
        <v>34</v>
      </c>
      <c r="D45" s="1"/>
      <c r="E45" s="1"/>
      <c r="F45" s="1"/>
      <c r="G45" s="3"/>
    </row>
    <row r="46" spans="1:7">
      <c r="A46" s="1" t="s">
        <v>139</v>
      </c>
      <c r="B46" s="1" t="s">
        <v>131</v>
      </c>
      <c r="C46" s="1">
        <f t="shared" ref="C46" ca="1" si="36">INDIRECT("'"&amp;A46&amp;"'!"&amp;B46)</f>
        <v>7.05</v>
      </c>
      <c r="D46" s="1" t="s">
        <v>132</v>
      </c>
      <c r="E46" s="1">
        <f t="shared" ref="E46" ca="1" si="37">INDIRECT("'"&amp;A46&amp;"'!"&amp;D46)</f>
        <v>0</v>
      </c>
      <c r="F46" s="1" t="s">
        <v>133</v>
      </c>
      <c r="G46" s="3" t="str">
        <f t="shared" ref="G46" ca="1" si="38">INDIRECT("'"&amp;A46&amp;"'!"&amp;F46)</f>
        <v/>
      </c>
    </row>
  </sheetData>
  <autoFilter ref="A1:G46" xr:uid="{00000000-0009-0000-0000-000008000000}"/>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3B9D1D"/>
  </sheetPr>
  <dimension ref="A1:AD10"/>
  <sheetViews>
    <sheetView showGridLines="0" zoomScaleNormal="100" workbookViewId="0">
      <pane xSplit="2" ySplit="3" topLeftCell="C4" activePane="bottomRight" state="frozen"/>
      <selection activeCell="C4" sqref="C4"/>
      <selection pane="topRight" activeCell="C4" sqref="C4"/>
      <selection pane="bottomLeft" activeCell="C4" sqref="C4"/>
      <selection pane="bottomRight" activeCell="D10" sqref="D10"/>
    </sheetView>
  </sheetViews>
  <sheetFormatPr defaultColWidth="0" defaultRowHeight="12.75" outlineLevelCol="1"/>
  <cols>
    <col min="1" max="1" width="6.5703125" customWidth="1"/>
    <col min="2" max="2" width="40.5703125" customWidth="1"/>
    <col min="3" max="3" width="20.5703125" customWidth="1" outlineLevel="1"/>
    <col min="4" max="4" width="36.5703125" customWidth="1"/>
    <col min="5" max="5" width="92.5703125" customWidth="1"/>
    <col min="6" max="6" width="9.5703125" customWidth="1"/>
    <col min="7" max="7" width="36.5703125" customWidth="1" outlineLevel="1"/>
    <col min="8" max="9" width="11.5703125" customWidth="1" outlineLevel="1"/>
    <col min="10" max="10" width="17.5703125" customWidth="1" outlineLevel="1"/>
    <col min="11" max="11" width="10.5703125" customWidth="1" outlineLevel="1"/>
    <col min="12" max="12" width="2.5703125" customWidth="1"/>
    <col min="13" max="16384" width="9.140625" hidden="1"/>
  </cols>
  <sheetData>
    <row r="1" spans="1:30" s="287" customFormat="1">
      <c r="A1" s="299" t="s">
        <v>263</v>
      </c>
      <c r="B1" s="300"/>
      <c r="C1" s="300"/>
      <c r="D1" s="300"/>
      <c r="E1" s="300"/>
      <c r="F1" s="300"/>
      <c r="G1" s="300"/>
      <c r="H1" s="300"/>
      <c r="I1" s="300"/>
      <c r="J1" s="300"/>
      <c r="K1" s="300"/>
      <c r="Z1" s="287" t="s">
        <v>35</v>
      </c>
      <c r="AA1" s="287" t="s">
        <v>162</v>
      </c>
      <c r="AB1" s="287" t="s">
        <v>155</v>
      </c>
      <c r="AC1" s="287" t="s">
        <v>154</v>
      </c>
      <c r="AD1" s="287" t="s">
        <v>37</v>
      </c>
    </row>
    <row r="2" spans="1:30" s="287" customFormat="1" ht="39.950000000000003" customHeight="1">
      <c r="A2" s="300"/>
      <c r="B2" s="291" t="s">
        <v>26</v>
      </c>
      <c r="C2" s="291"/>
      <c r="D2" s="300"/>
      <c r="E2" s="300"/>
      <c r="F2" s="300"/>
      <c r="G2" s="300"/>
      <c r="H2" s="300"/>
      <c r="I2" s="300"/>
      <c r="J2" s="300"/>
      <c r="K2" s="300"/>
      <c r="Z2" s="287" t="s">
        <v>38</v>
      </c>
      <c r="AA2" s="287" t="s">
        <v>39</v>
      </c>
      <c r="AB2" s="287" t="s">
        <v>40</v>
      </c>
    </row>
    <row r="3" spans="1:30" ht="51">
      <c r="A3" s="131" t="s">
        <v>1</v>
      </c>
      <c r="B3" s="29" t="s">
        <v>2</v>
      </c>
      <c r="C3" s="29" t="s">
        <v>238</v>
      </c>
      <c r="D3" s="29" t="s">
        <v>3</v>
      </c>
      <c r="E3" s="29" t="s">
        <v>4</v>
      </c>
      <c r="F3" s="29" t="s">
        <v>156</v>
      </c>
      <c r="G3" s="29" t="s">
        <v>5</v>
      </c>
      <c r="H3" s="29" t="s">
        <v>6</v>
      </c>
      <c r="I3" s="29" t="s">
        <v>7</v>
      </c>
      <c r="J3" s="29" t="s">
        <v>8</v>
      </c>
      <c r="K3" s="112" t="s">
        <v>150</v>
      </c>
    </row>
    <row r="4" spans="1:30">
      <c r="A4" s="252" t="s">
        <v>27</v>
      </c>
      <c r="B4" s="253"/>
      <c r="C4" s="253"/>
      <c r="D4" s="254"/>
      <c r="E4" s="254"/>
      <c r="F4" s="254"/>
      <c r="G4" s="253"/>
      <c r="H4" s="254"/>
      <c r="I4" s="255"/>
      <c r="J4" s="256"/>
      <c r="K4" s="254"/>
    </row>
    <row r="5" spans="1:30">
      <c r="A5" s="237" t="s">
        <v>215</v>
      </c>
      <c r="B5" s="238"/>
      <c r="C5" s="238"/>
      <c r="D5" s="239"/>
      <c r="E5" s="239"/>
      <c r="F5" s="239"/>
      <c r="G5" s="238"/>
      <c r="H5" s="239"/>
      <c r="I5" s="240"/>
      <c r="J5" s="241"/>
      <c r="K5" s="239"/>
    </row>
    <row r="6" spans="1:30" ht="89.25">
      <c r="A6" s="37">
        <v>4.0599999999999996</v>
      </c>
      <c r="B6" s="171" t="s">
        <v>206</v>
      </c>
      <c r="C6" s="186" t="s">
        <v>250</v>
      </c>
      <c r="D6" s="294" t="s">
        <v>209</v>
      </c>
      <c r="E6" s="32"/>
      <c r="F6" s="36" t="str">
        <f>IF(R4.06=$Z$1,100%,IF(R4.06=$AA$1,80%,IF(R4.06=$AB$1,50%,IF(R4.06=$AC$1,20%,""))))</f>
        <v/>
      </c>
      <c r="G6" s="30"/>
      <c r="H6" s="31"/>
      <c r="I6" s="84"/>
      <c r="J6" s="31"/>
      <c r="K6" s="294" t="s">
        <v>212</v>
      </c>
    </row>
    <row r="7" spans="1:30" ht="102">
      <c r="A7" s="37">
        <v>4.07</v>
      </c>
      <c r="B7" s="172" t="s">
        <v>207</v>
      </c>
      <c r="C7" s="13" t="s">
        <v>251</v>
      </c>
      <c r="D7" s="294" t="s">
        <v>210</v>
      </c>
      <c r="E7" s="32"/>
      <c r="F7" s="36" t="str">
        <f>IF(R4.07=$Z$1,100%,IF(R4.07=$AA$1,80%,IF(R4.07=$AB$1,50%,IF(R4.07=$AC$1,20%,""))))</f>
        <v/>
      </c>
      <c r="G7" s="30"/>
      <c r="H7" s="31"/>
      <c r="I7" s="84"/>
      <c r="J7" s="31"/>
      <c r="K7" s="294" t="s">
        <v>213</v>
      </c>
    </row>
    <row r="8" spans="1:30">
      <c r="A8" s="252" t="s">
        <v>28</v>
      </c>
      <c r="B8" s="253"/>
      <c r="C8" s="253"/>
      <c r="D8" s="254"/>
      <c r="E8" s="254"/>
      <c r="F8" s="254"/>
      <c r="G8" s="253"/>
      <c r="H8" s="254"/>
      <c r="I8" s="255"/>
      <c r="J8" s="256"/>
      <c r="K8" s="254"/>
    </row>
    <row r="9" spans="1:30">
      <c r="A9" s="237" t="s">
        <v>29</v>
      </c>
      <c r="B9" s="238"/>
      <c r="C9" s="238"/>
      <c r="D9" s="239"/>
      <c r="E9" s="239"/>
      <c r="F9" s="239"/>
      <c r="G9" s="238"/>
      <c r="H9" s="239"/>
      <c r="I9" s="240"/>
      <c r="J9" s="241"/>
      <c r="K9" s="239"/>
    </row>
    <row r="10" spans="1:30" ht="127.5">
      <c r="A10" s="37">
        <v>4.09</v>
      </c>
      <c r="B10" s="190" t="s">
        <v>208</v>
      </c>
      <c r="C10" s="13" t="s">
        <v>252</v>
      </c>
      <c r="D10" s="294" t="s">
        <v>211</v>
      </c>
      <c r="E10" s="32"/>
      <c r="F10" s="36" t="str">
        <f>IF(R4.09=$Z$1,100%,IF(R4.09=$AA$1,80%,IF(R4.09=$AB$1,50%,IF(R4.09=$AC$1,20%,""))))</f>
        <v/>
      </c>
      <c r="G10" s="30"/>
      <c r="H10" s="31"/>
      <c r="I10" s="84"/>
      <c r="J10" s="31"/>
      <c r="K10" s="294" t="s">
        <v>214</v>
      </c>
    </row>
  </sheetData>
  <autoFilter ref="A3:K10" xr:uid="{00000000-0009-0000-0000-00000B000000}"/>
  <conditionalFormatting sqref="E6:E7">
    <cfRule type="cellIs" dxfId="29" priority="9" operator="equal">
      <formula>"Not met"</formula>
    </cfRule>
  </conditionalFormatting>
  <conditionalFormatting sqref="E10">
    <cfRule type="cellIs" dxfId="28" priority="7" operator="equal">
      <formula>"Not met"</formula>
    </cfRule>
  </conditionalFormatting>
  <dataValidations count="4">
    <dataValidation type="list" allowBlank="1" showInputMessage="1" showErrorMessage="1" sqref="J4 J6:J10" xr:uid="{00000000-0002-0000-0B00-000000000000}">
      <formula1>$Z$2:$AB$2</formula1>
    </dataValidation>
    <dataValidation type="list" allowBlank="1" showInputMessage="1" showErrorMessage="1" sqref="E4 E6:E10" xr:uid="{00000000-0002-0000-0B00-000001000000}">
      <formula1>$Z$1:$AC$1</formula1>
    </dataValidation>
    <dataValidation allowBlank="1" showInputMessage="1" showErrorMessage="1" prompt="Value must be between 0% to 100%." sqref="F6:F7 F10" xr:uid="{00000000-0002-0000-0B00-000002000000}"/>
    <dataValidation type="date" allowBlank="1" showInputMessage="1" showErrorMessage="1" prompt="Enter a date value (for example, 19/10/2020)" sqref="I4:I10" xr:uid="{00000000-0002-0000-0B00-000003000000}">
      <formula1>StartDate</formula1>
      <formula2>EndDate</formula2>
    </dataValidation>
  </dataValidations>
  <hyperlinks>
    <hyperlink ref="K6" location="'Med-TL'!T4.06" display="Click here to navigate to the task list for Action 4.6" xr:uid="{00000000-0004-0000-0B00-000006000000}"/>
    <hyperlink ref="K7" location="'Med-TL'!T4.07" display="Click here to navigate to the task list for Action 4.7" xr:uid="{00000000-0004-0000-0B00-000007000000}"/>
    <hyperlink ref="K10" location="'Med-TL'!T4.09" display="Click here to navigate to the task list for Action 4.9" xr:uid="{00000000-0004-0000-0B00-000009000000}"/>
    <hyperlink ref="D6" location="'Med-EL'!E4.06" display="Click here to navigate to the list of evidence for Action 4.6" xr:uid="{00000000-0004-0000-0B00-000014000000}"/>
    <hyperlink ref="D7" location="'Med-EL'!E4.07" display="Click here to navigate to the list of evidence for Action 4.7" xr:uid="{00000000-0004-0000-0B00-000015000000}"/>
    <hyperlink ref="D10" location="'Med-EL'!E4.09" display="Click here to navigate to the list of evidence for Action 4.9" xr:uid="{00000000-0004-0000-0B00-000017000000}"/>
  </hyperlinks>
  <pageMargins left="0.23622047244094491" right="0.23622047244094491" top="0.74803149606299213" bottom="0.74803149606299213" header="0.31496062992125984" footer="0.31496062992125984"/>
  <pageSetup paperSize="8" pageOrder="overThenDown" orientation="landscape" r:id="rId1"/>
  <headerFooter>
    <oddHeader>&amp;C&amp;"Aptos"&amp;12&amp;KFF0000 OFFICIAL&amp;1#_x000D_</oddHeader>
    <oddFooter>&amp;L&amp;8&amp;A&amp;C_x000D_&amp;1#&amp;"Aptos"&amp;12&amp;KFF0000 OFFICIAL&amp;R&amp;8Page &amp;P of &amp;N | &amp;D | &amp;T</oddFooter>
  </headerFooter>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149</vt:i4>
      </vt:variant>
    </vt:vector>
  </HeadingPairs>
  <TitlesOfParts>
    <vt:vector size="167" baseType="lpstr">
      <vt:lpstr>How to use this tool</vt:lpstr>
      <vt:lpstr>Governance</vt:lpstr>
      <vt:lpstr>Gov-EL</vt:lpstr>
      <vt:lpstr>Gov-TL</vt:lpstr>
      <vt:lpstr>Partnering</vt:lpstr>
      <vt:lpstr>Part-EL</vt:lpstr>
      <vt:lpstr>Part-TL</vt:lpstr>
      <vt:lpstr>Reference sheet</vt:lpstr>
      <vt:lpstr>MedSafety</vt:lpstr>
      <vt:lpstr>Med-EL</vt:lpstr>
      <vt:lpstr>Med-TL</vt:lpstr>
      <vt:lpstr>CompCare</vt:lpstr>
      <vt:lpstr>Comp-EL</vt:lpstr>
      <vt:lpstr>Comp-TL</vt:lpstr>
      <vt:lpstr>RR</vt:lpstr>
      <vt:lpstr>RR-EL</vt:lpstr>
      <vt:lpstr>RR-TL</vt:lpstr>
      <vt:lpstr>Overview of progress</vt:lpstr>
      <vt:lpstr>Governance!A1.01</vt:lpstr>
      <vt:lpstr>Governance!A1.03</vt:lpstr>
      <vt:lpstr>Governance!A1.04</vt:lpstr>
      <vt:lpstr>Governance!A1.07</vt:lpstr>
      <vt:lpstr>Governance!A1.08</vt:lpstr>
      <vt:lpstr>Governance!A1.13</vt:lpstr>
      <vt:lpstr>Governance!A1.15</vt:lpstr>
      <vt:lpstr>Governance!A1.19</vt:lpstr>
      <vt:lpstr>Governance!A1.30</vt:lpstr>
      <vt:lpstr>Governance!A1.31</vt:lpstr>
      <vt:lpstr>Governance!A1.32</vt:lpstr>
      <vt:lpstr>Governance!A1.33</vt:lpstr>
      <vt:lpstr>Partnering!A2.05</vt:lpstr>
      <vt:lpstr>Partnering!A2.06</vt:lpstr>
      <vt:lpstr>Partnering!A2.07</vt:lpstr>
      <vt:lpstr>Partnering!A2.10</vt:lpstr>
      <vt:lpstr>Partnering!A2.11</vt:lpstr>
      <vt:lpstr>Partnering!A2.12</vt:lpstr>
      <vt:lpstr>MedSafety!A4.06</vt:lpstr>
      <vt:lpstr>MedSafety!A4.07</vt:lpstr>
      <vt:lpstr>MedSafety!A4.09</vt:lpstr>
      <vt:lpstr>CompCare!A5.07</vt:lpstr>
      <vt:lpstr>CompCare!A5.09</vt:lpstr>
      <vt:lpstr>A7.05</vt:lpstr>
      <vt:lpstr>RR!A8.05</vt:lpstr>
      <vt:lpstr>'Gov-EL'!E1.01</vt:lpstr>
      <vt:lpstr>'Gov-EL'!E1.03</vt:lpstr>
      <vt:lpstr>'Gov-EL'!E1.04</vt:lpstr>
      <vt:lpstr>'Gov-EL'!E1.07</vt:lpstr>
      <vt:lpstr>'Gov-EL'!E1.08</vt:lpstr>
      <vt:lpstr>'Gov-EL'!E1.13</vt:lpstr>
      <vt:lpstr>'Gov-EL'!E1.15</vt:lpstr>
      <vt:lpstr>'Gov-EL'!E1.19</vt:lpstr>
      <vt:lpstr>'Part-EL'!E2.05</vt:lpstr>
      <vt:lpstr>'Part-EL'!E2.06</vt:lpstr>
      <vt:lpstr>'Part-EL'!E2.07</vt:lpstr>
      <vt:lpstr>'Part-EL'!E2.10</vt:lpstr>
      <vt:lpstr>'Part-EL'!E2.11</vt:lpstr>
      <vt:lpstr>'Part-EL'!E2.12</vt:lpstr>
      <vt:lpstr>'Med-EL'!E4.06</vt:lpstr>
      <vt:lpstr>'Med-EL'!E4.07</vt:lpstr>
      <vt:lpstr>'Med-EL'!E4.09</vt:lpstr>
      <vt:lpstr>'Comp-EL'!E5.07</vt:lpstr>
      <vt:lpstr>'Comp-EL'!E5.09</vt:lpstr>
      <vt:lpstr>E7.05</vt:lpstr>
      <vt:lpstr>'RR-EL'!E8.05</vt:lpstr>
      <vt:lpstr>EndDate</vt:lpstr>
      <vt:lpstr>'Overview of progress'!O.1</vt:lpstr>
      <vt:lpstr>'Overview of progress'!O.2</vt:lpstr>
      <vt:lpstr>'Overview of progress'!O.4</vt:lpstr>
      <vt:lpstr>'Overview of progress'!O.5</vt:lpstr>
      <vt:lpstr>'Overview of progress'!O.8</vt:lpstr>
      <vt:lpstr>Governance!P1.01</vt:lpstr>
      <vt:lpstr>Governance!P1.03</vt:lpstr>
      <vt:lpstr>Governance!P1.04</vt:lpstr>
      <vt:lpstr>Governance!P1.07</vt:lpstr>
      <vt:lpstr>Governance!P1.08</vt:lpstr>
      <vt:lpstr>Governance!P1.13</vt:lpstr>
      <vt:lpstr>Governance!P1.15</vt:lpstr>
      <vt:lpstr>Governance!P1.19</vt:lpstr>
      <vt:lpstr>Governance!P1.30</vt:lpstr>
      <vt:lpstr>Governance!P1.31</vt:lpstr>
      <vt:lpstr>Governance!P1.32</vt:lpstr>
      <vt:lpstr>Governance!P1.33</vt:lpstr>
      <vt:lpstr>Partnering!P2.05</vt:lpstr>
      <vt:lpstr>Partnering!P2.06</vt:lpstr>
      <vt:lpstr>Partnering!P2.07</vt:lpstr>
      <vt:lpstr>Partnering!P2.10</vt:lpstr>
      <vt:lpstr>Partnering!P2.11</vt:lpstr>
      <vt:lpstr>Partnering!P2.12</vt:lpstr>
      <vt:lpstr>MedSafety!P4.06</vt:lpstr>
      <vt:lpstr>MedSafety!P4.07</vt:lpstr>
      <vt:lpstr>MedSafety!P4.09</vt:lpstr>
      <vt:lpstr>CompCare!P5.07</vt:lpstr>
      <vt:lpstr>CompCare!P5.09</vt:lpstr>
      <vt:lpstr>RR!P8.05</vt:lpstr>
      <vt:lpstr>CompCare!Print_Area</vt:lpstr>
      <vt:lpstr>'Comp-EL'!Print_Area</vt:lpstr>
      <vt:lpstr>'Comp-TL'!Print_Area</vt:lpstr>
      <vt:lpstr>'Gov-EL'!Print_Area</vt:lpstr>
      <vt:lpstr>'Gov-TL'!Print_Area</vt:lpstr>
      <vt:lpstr>'How to use this tool'!Print_Area</vt:lpstr>
      <vt:lpstr>'Med-EL'!Print_Area</vt:lpstr>
      <vt:lpstr>'Med-TL'!Print_Area</vt:lpstr>
      <vt:lpstr>'Part-EL'!Print_Area</vt:lpstr>
      <vt:lpstr>'Part-TL'!Print_Area</vt:lpstr>
      <vt:lpstr>'RR-EL'!Print_Area</vt:lpstr>
      <vt:lpstr>'RR-TL'!Print_Area</vt:lpstr>
      <vt:lpstr>CompCare!Print_Titles</vt:lpstr>
      <vt:lpstr>'Comp-EL'!Print_Titles</vt:lpstr>
      <vt:lpstr>'Comp-TL'!Print_Titles</vt:lpstr>
      <vt:lpstr>'Gov-EL'!Print_Titles</vt:lpstr>
      <vt:lpstr>Governance!Print_Titles</vt:lpstr>
      <vt:lpstr>'Gov-TL'!Print_Titles</vt:lpstr>
      <vt:lpstr>'Med-EL'!Print_Titles</vt:lpstr>
      <vt:lpstr>MedSafety!Print_Titles</vt:lpstr>
      <vt:lpstr>'Med-TL'!Print_Titles</vt:lpstr>
      <vt:lpstr>'Part-EL'!Print_Titles</vt:lpstr>
      <vt:lpstr>Partnering!Print_Titles</vt:lpstr>
      <vt:lpstr>'Part-TL'!Print_Titles</vt:lpstr>
      <vt:lpstr>RR!Print_Titles</vt:lpstr>
      <vt:lpstr>'RR-EL'!Print_Titles</vt:lpstr>
      <vt:lpstr>'RR-TL'!Print_Titles</vt:lpstr>
      <vt:lpstr>Governance!R1.01</vt:lpstr>
      <vt:lpstr>Governance!R1.03</vt:lpstr>
      <vt:lpstr>Governance!R1.04</vt:lpstr>
      <vt:lpstr>Governance!R1.07</vt:lpstr>
      <vt:lpstr>Governance!R1.08</vt:lpstr>
      <vt:lpstr>Governance!R1.13</vt:lpstr>
      <vt:lpstr>Governance!R1.15</vt:lpstr>
      <vt:lpstr>Governance!R1.19</vt:lpstr>
      <vt:lpstr>Governance!R1.30</vt:lpstr>
      <vt:lpstr>Governance!R1.31</vt:lpstr>
      <vt:lpstr>Governance!R1.32</vt:lpstr>
      <vt:lpstr>Governance!R1.33</vt:lpstr>
      <vt:lpstr>Partnering!R2.05</vt:lpstr>
      <vt:lpstr>Partnering!R2.06</vt:lpstr>
      <vt:lpstr>Partnering!R2.07</vt:lpstr>
      <vt:lpstr>Partnering!R2.10</vt:lpstr>
      <vt:lpstr>Partnering!R2.11</vt:lpstr>
      <vt:lpstr>Partnering!R2.12</vt:lpstr>
      <vt:lpstr>MedSafety!R4.06</vt:lpstr>
      <vt:lpstr>MedSafety!R4.07</vt:lpstr>
      <vt:lpstr>MedSafety!R4.09</vt:lpstr>
      <vt:lpstr>CompCare!R5.07</vt:lpstr>
      <vt:lpstr>CompCare!R5.09</vt:lpstr>
      <vt:lpstr>RR!R8.05</vt:lpstr>
      <vt:lpstr>StartDate</vt:lpstr>
      <vt:lpstr>'Gov-TL'!T1.01</vt:lpstr>
      <vt:lpstr>'Gov-TL'!T1.03</vt:lpstr>
      <vt:lpstr>'Gov-TL'!T1.04</vt:lpstr>
      <vt:lpstr>'Gov-TL'!T1.07</vt:lpstr>
      <vt:lpstr>'Gov-TL'!T1.08</vt:lpstr>
      <vt:lpstr>'Gov-TL'!T1.13</vt:lpstr>
      <vt:lpstr>'Gov-TL'!T1.15</vt:lpstr>
      <vt:lpstr>'Gov-TL'!T1.19</vt:lpstr>
      <vt:lpstr>'Part-TL'!T2.05</vt:lpstr>
      <vt:lpstr>'Part-TL'!T2.06</vt:lpstr>
      <vt:lpstr>'Part-TL'!T2.07</vt:lpstr>
      <vt:lpstr>'Part-TL'!T2.10</vt:lpstr>
      <vt:lpstr>'Part-TL'!T2.11</vt:lpstr>
      <vt:lpstr>'Part-TL'!T2.12</vt:lpstr>
      <vt:lpstr>'Med-TL'!T4.06</vt:lpstr>
      <vt:lpstr>'Med-TL'!T4.07</vt:lpstr>
      <vt:lpstr>'Med-TL'!T4.09</vt:lpstr>
      <vt:lpstr>'Comp-TL'!T5.07</vt:lpstr>
      <vt:lpstr>'Comp-TL'!T5.09</vt:lpstr>
      <vt:lpstr>T7.05</vt:lpstr>
      <vt:lpstr>'RR-TL'!T8.05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NSQHS Standards (second edition) Monitoring Tool</dc:title>
  <dc:creator/>
  <cp:lastModifiedBy/>
  <dcterms:created xsi:type="dcterms:W3CDTF">2018-04-03T23:49:55Z</dcterms:created>
  <dcterms:modified xsi:type="dcterms:W3CDTF">2026-01-14T21:54:13Z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cd3e8b9-ffed-43a8-b7f4-cc2fa0382d36_Enabled">
    <vt:lpwstr>true</vt:lpwstr>
  </property>
  <property fmtid="{D5CDD505-2E9C-101B-9397-08002B2CF9AE}" pid="3" name="MSIP_Label_7cd3e8b9-ffed-43a8-b7f4-cc2fa0382d36_SetDate">
    <vt:lpwstr>2025-11-28T03:22:20Z</vt:lpwstr>
  </property>
  <property fmtid="{D5CDD505-2E9C-101B-9397-08002B2CF9AE}" pid="4" name="MSIP_Label_7cd3e8b9-ffed-43a8-b7f4-cc2fa0382d36_Method">
    <vt:lpwstr>Privileged</vt:lpwstr>
  </property>
  <property fmtid="{D5CDD505-2E9C-101B-9397-08002B2CF9AE}" pid="5" name="MSIP_Label_7cd3e8b9-ffed-43a8-b7f4-cc2fa0382d36_Name">
    <vt:lpwstr>O</vt:lpwstr>
  </property>
  <property fmtid="{D5CDD505-2E9C-101B-9397-08002B2CF9AE}" pid="6" name="MSIP_Label_7cd3e8b9-ffed-43a8-b7f4-cc2fa0382d36_SiteId">
    <vt:lpwstr>34a3929c-73cf-4954-abfe-147dc3517892</vt:lpwstr>
  </property>
  <property fmtid="{D5CDD505-2E9C-101B-9397-08002B2CF9AE}" pid="7" name="MSIP_Label_7cd3e8b9-ffed-43a8-b7f4-cc2fa0382d36_ActionId">
    <vt:lpwstr>2ea931f5-bdcb-4d5b-b5aa-ec26b901c1b3</vt:lpwstr>
  </property>
  <property fmtid="{D5CDD505-2E9C-101B-9397-08002B2CF9AE}" pid="8" name="MSIP_Label_7cd3e8b9-ffed-43a8-b7f4-cc2fa0382d36_ContentBits">
    <vt:lpwstr>3</vt:lpwstr>
  </property>
  <property fmtid="{D5CDD505-2E9C-101B-9397-08002B2CF9AE}" pid="9" name="MSIP_Label_7cd3e8b9-ffed-43a8-b7f4-cc2fa0382d36_Tag">
    <vt:lpwstr>10, 0, 1, 1</vt:lpwstr>
  </property>
</Properties>
</file>